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670" windowHeight="4635" tabRatio="762" firstSheet="5" activeTab="11"/>
  </bookViews>
  <sheets>
    <sheet name="(SW) Brays Oaks-Network" sheetId="20" r:id="rId1"/>
    <sheet name="(SW) Brays Oaks-Cable" sheetId="11" r:id="rId2"/>
    <sheet name="(SE) Felix Fraga-2Network" sheetId="26" r:id="rId3"/>
    <sheet name="(SE) Felix Fraga-Cable" sheetId="13" r:id="rId4"/>
    <sheet name="SE-Student Life-Opt 2" sheetId="37" r:id="rId5"/>
    <sheet name="(SE) Eastside Student Life-Cabl" sheetId="14" r:id="rId6"/>
    <sheet name="(SE) East-Workforce-Network" sheetId="28" r:id="rId7"/>
    <sheet name="(SE) East Workforce-Cable" sheetId="15" r:id="rId8"/>
    <sheet name="(NE) Acres Homes-Network" sheetId="29" r:id="rId9"/>
    <sheet name="(NE) Acres Homes-Cable" sheetId="18" r:id="rId10"/>
    <sheet name="(NE) NL Central Plant" sheetId="31" r:id="rId11"/>
    <sheet name="(NE) NLCentral Plant-Cable" sheetId="23" r:id="rId12"/>
    <sheet name="(CE) South-Network" sheetId="32" r:id="rId13"/>
    <sheet name="(CE) South-Cable" sheetId="24" r:id="rId14"/>
  </sheets>
  <calcPr calcId="145621"/>
</workbook>
</file>

<file path=xl/calcChain.xml><?xml version="1.0" encoding="utf-8"?>
<calcChain xmlns="http://schemas.openxmlformats.org/spreadsheetml/2006/main">
  <c r="N3" i="13" l="1"/>
  <c r="O3" i="13"/>
  <c r="N8" i="13"/>
  <c r="O8" i="13"/>
  <c r="N26" i="13"/>
  <c r="O26" i="13"/>
  <c r="N37" i="13"/>
  <c r="O37" i="13"/>
  <c r="N48" i="13"/>
  <c r="O48" i="13"/>
  <c r="N59" i="13"/>
  <c r="O59" i="13"/>
  <c r="N71" i="13"/>
  <c r="O71" i="13"/>
  <c r="Q87" i="24" l="1"/>
  <c r="Q85" i="23"/>
  <c r="K55" i="31"/>
  <c r="Q88" i="18"/>
  <c r="J168" i="20" l="1"/>
  <c r="J450" i="32"/>
  <c r="J407" i="32"/>
  <c r="J56" i="37"/>
  <c r="J57" i="37"/>
  <c r="J58" i="37"/>
  <c r="J59" i="37"/>
  <c r="J55" i="37"/>
  <c r="J344" i="26"/>
  <c r="J345" i="26"/>
  <c r="J346" i="26"/>
  <c r="J347" i="26"/>
  <c r="J161" i="37"/>
  <c r="J162" i="37"/>
  <c r="J163" i="37"/>
  <c r="J164" i="37"/>
  <c r="J165" i="37"/>
  <c r="J173" i="32"/>
  <c r="I173" i="32"/>
  <c r="K173" i="32"/>
  <c r="J331" i="26"/>
  <c r="J190" i="20"/>
  <c r="I190" i="20"/>
  <c r="K190" i="20" s="1"/>
  <c r="J328" i="26"/>
  <c r="I328" i="26"/>
  <c r="K328" i="26" s="1"/>
  <c r="J327" i="26"/>
  <c r="I327" i="26"/>
  <c r="K327" i="26"/>
  <c r="J172" i="32"/>
  <c r="I172" i="32"/>
  <c r="K172" i="32"/>
  <c r="J431" i="32"/>
  <c r="I431" i="32"/>
  <c r="K431" i="32"/>
  <c r="J430" i="32"/>
  <c r="I430" i="32"/>
  <c r="K430" i="32"/>
  <c r="J191" i="32"/>
  <c r="I191" i="32"/>
  <c r="K191" i="32"/>
  <c r="J190" i="32"/>
  <c r="I190" i="32"/>
  <c r="K190" i="32"/>
  <c r="I450" i="32"/>
  <c r="K450" i="32"/>
  <c r="I407" i="32"/>
  <c r="K407" i="32"/>
  <c r="J13" i="31"/>
  <c r="I13" i="31" s="1"/>
  <c r="K13" i="31" s="1"/>
  <c r="I161" i="37"/>
  <c r="K161" i="37" s="1"/>
  <c r="J160" i="37"/>
  <c r="I160" i="37"/>
  <c r="K160" i="37"/>
  <c r="J343" i="26"/>
  <c r="I343" i="26" s="1"/>
  <c r="K343" i="26" s="1"/>
  <c r="I344" i="26"/>
  <c r="K344" i="26" s="1"/>
  <c r="L70" i="24"/>
  <c r="M70" i="24"/>
  <c r="N70" i="24"/>
  <c r="O70" i="24"/>
  <c r="K70" i="24"/>
  <c r="Q85" i="24"/>
  <c r="G85" i="24"/>
  <c r="Q84" i="24"/>
  <c r="Q83" i="24"/>
  <c r="L71" i="18"/>
  <c r="M71" i="18"/>
  <c r="N71" i="18"/>
  <c r="O71" i="18"/>
  <c r="K71" i="18"/>
  <c r="Q86" i="18"/>
  <c r="G86" i="18"/>
  <c r="Q85" i="18"/>
  <c r="Q84" i="18"/>
  <c r="J351" i="32"/>
  <c r="I351" i="32"/>
  <c r="K351" i="32"/>
  <c r="J218" i="32"/>
  <c r="I218" i="32"/>
  <c r="K218" i="32"/>
  <c r="J55" i="32"/>
  <c r="I55" i="32"/>
  <c r="K55" i="32"/>
  <c r="J322" i="32"/>
  <c r="I322" i="32"/>
  <c r="J321" i="32"/>
  <c r="I321" i="32"/>
  <c r="J320" i="32"/>
  <c r="I320" i="32"/>
  <c r="J319" i="32"/>
  <c r="I319" i="32"/>
  <c r="J318" i="32"/>
  <c r="I318" i="32"/>
  <c r="J317" i="32"/>
  <c r="I317" i="32"/>
  <c r="J316" i="32"/>
  <c r="I316" i="32"/>
  <c r="J315" i="32"/>
  <c r="I315" i="32"/>
  <c r="J314" i="32"/>
  <c r="I314" i="32"/>
  <c r="J313" i="32"/>
  <c r="I313" i="32"/>
  <c r="J312" i="32"/>
  <c r="I312" i="32"/>
  <c r="J311" i="32"/>
  <c r="I311" i="32"/>
  <c r="J310" i="32"/>
  <c r="I310" i="32"/>
  <c r="J309" i="32"/>
  <c r="I309" i="32"/>
  <c r="J308" i="32"/>
  <c r="I308" i="32"/>
  <c r="J307" i="32"/>
  <c r="I307" i="32"/>
  <c r="J306" i="32"/>
  <c r="I306" i="32"/>
  <c r="J305" i="32"/>
  <c r="I305" i="32"/>
  <c r="J304" i="32"/>
  <c r="I304" i="32"/>
  <c r="J303" i="32"/>
  <c r="I303" i="32"/>
  <c r="J302" i="32"/>
  <c r="I302" i="32"/>
  <c r="J301" i="32"/>
  <c r="I301" i="32"/>
  <c r="J300" i="32"/>
  <c r="I300" i="32"/>
  <c r="J299" i="32"/>
  <c r="I299" i="32"/>
  <c r="J298" i="32"/>
  <c r="I298" i="32"/>
  <c r="J297" i="32"/>
  <c r="I297" i="32"/>
  <c r="H297" i="32"/>
  <c r="H320" i="32"/>
  <c r="H321" i="32"/>
  <c r="H322" i="32"/>
  <c r="J296" i="32"/>
  <c r="I296" i="32"/>
  <c r="K296" i="32"/>
  <c r="J294" i="32"/>
  <c r="I294" i="32"/>
  <c r="J293" i="32"/>
  <c r="I293" i="32"/>
  <c r="J292" i="32"/>
  <c r="I292" i="32"/>
  <c r="J291" i="32"/>
  <c r="I291" i="32"/>
  <c r="J290" i="32"/>
  <c r="I290" i="32"/>
  <c r="J289" i="32"/>
  <c r="I289" i="32"/>
  <c r="J288" i="32"/>
  <c r="I288" i="32"/>
  <c r="J287" i="32"/>
  <c r="I287" i="32"/>
  <c r="J286" i="32"/>
  <c r="I286" i="32"/>
  <c r="J285" i="32"/>
  <c r="I285" i="32"/>
  <c r="J284" i="32"/>
  <c r="I284" i="32"/>
  <c r="J283" i="32"/>
  <c r="I283" i="32"/>
  <c r="J282" i="32"/>
  <c r="I282" i="32"/>
  <c r="J281" i="32"/>
  <c r="I281" i="32"/>
  <c r="J280" i="32"/>
  <c r="I280" i="32"/>
  <c r="J279" i="32"/>
  <c r="I279" i="32"/>
  <c r="J278" i="32"/>
  <c r="I278" i="32"/>
  <c r="J277" i="32"/>
  <c r="I277" i="32"/>
  <c r="H277" i="32"/>
  <c r="H278" i="32"/>
  <c r="H279" i="32"/>
  <c r="J276" i="32"/>
  <c r="I276" i="32"/>
  <c r="K276" i="32"/>
  <c r="J138" i="32"/>
  <c r="I138" i="32"/>
  <c r="J137" i="32"/>
  <c r="I137" i="32"/>
  <c r="J136" i="32"/>
  <c r="I136" i="32"/>
  <c r="J135" i="32"/>
  <c r="I135" i="32"/>
  <c r="J134" i="32"/>
  <c r="I134" i="32"/>
  <c r="J133" i="32"/>
  <c r="I133" i="32"/>
  <c r="J132" i="32"/>
  <c r="I132" i="32"/>
  <c r="J131" i="32"/>
  <c r="I131" i="32"/>
  <c r="J130" i="32"/>
  <c r="I130" i="32"/>
  <c r="J129" i="32"/>
  <c r="I129" i="32"/>
  <c r="J128" i="32"/>
  <c r="I128" i="32"/>
  <c r="J127" i="32"/>
  <c r="I127" i="32"/>
  <c r="J126" i="32"/>
  <c r="I126" i="32"/>
  <c r="J125" i="32"/>
  <c r="I125" i="32"/>
  <c r="J124" i="32"/>
  <c r="I124" i="32"/>
  <c r="J123" i="32"/>
  <c r="I123" i="32"/>
  <c r="J122" i="32"/>
  <c r="I122" i="32"/>
  <c r="J121" i="32"/>
  <c r="I121" i="32"/>
  <c r="J120" i="32"/>
  <c r="I120" i="32"/>
  <c r="J119" i="32"/>
  <c r="I119" i="32"/>
  <c r="J118" i="32"/>
  <c r="I118" i="32"/>
  <c r="J117" i="32"/>
  <c r="I117" i="32"/>
  <c r="J116" i="32"/>
  <c r="I116" i="32"/>
  <c r="J115" i="32"/>
  <c r="I115" i="32"/>
  <c r="J114" i="32"/>
  <c r="I114" i="32"/>
  <c r="J113" i="32"/>
  <c r="I113" i="32"/>
  <c r="H113" i="32"/>
  <c r="H136" i="32"/>
  <c r="J112" i="32"/>
  <c r="I112" i="32"/>
  <c r="K112" i="32"/>
  <c r="J110" i="32"/>
  <c r="I110" i="32"/>
  <c r="J109" i="32"/>
  <c r="I109" i="32"/>
  <c r="J108" i="32"/>
  <c r="I108" i="32"/>
  <c r="J107" i="32"/>
  <c r="I107" i="32"/>
  <c r="J106" i="32"/>
  <c r="I106" i="32"/>
  <c r="J105" i="32"/>
  <c r="I105" i="32"/>
  <c r="J104" i="32"/>
  <c r="I104" i="32"/>
  <c r="J103" i="32"/>
  <c r="I103" i="32"/>
  <c r="J102" i="32"/>
  <c r="I102" i="32"/>
  <c r="J101" i="32"/>
  <c r="I101" i="32"/>
  <c r="J100" i="32"/>
  <c r="I100" i="32"/>
  <c r="J99" i="32"/>
  <c r="I99" i="32"/>
  <c r="J98" i="32"/>
  <c r="I98" i="32"/>
  <c r="J97" i="32"/>
  <c r="I97" i="32"/>
  <c r="J96" i="32"/>
  <c r="I96" i="32"/>
  <c r="J95" i="32"/>
  <c r="I95" i="32"/>
  <c r="J94" i="32"/>
  <c r="I94" i="32"/>
  <c r="J93" i="32"/>
  <c r="I93" i="32"/>
  <c r="H93" i="32"/>
  <c r="H94" i="32"/>
  <c r="J92" i="32"/>
  <c r="I92" i="32"/>
  <c r="K92" i="32"/>
  <c r="J260" i="29"/>
  <c r="I260" i="29"/>
  <c r="J259" i="29"/>
  <c r="I259" i="29"/>
  <c r="J258" i="29"/>
  <c r="I258" i="29"/>
  <c r="J257" i="29"/>
  <c r="I257" i="29"/>
  <c r="J256" i="29"/>
  <c r="I256" i="29"/>
  <c r="J255" i="29"/>
  <c r="I255" i="29"/>
  <c r="J254" i="29"/>
  <c r="I254" i="29"/>
  <c r="J253" i="29"/>
  <c r="I253" i="29"/>
  <c r="J252" i="29"/>
  <c r="I252" i="29"/>
  <c r="J251" i="29"/>
  <c r="I251" i="29"/>
  <c r="J250" i="29"/>
  <c r="I250" i="29"/>
  <c r="J249" i="29"/>
  <c r="I249" i="29"/>
  <c r="J248" i="29"/>
  <c r="I248" i="29"/>
  <c r="J247" i="29"/>
  <c r="I247" i="29"/>
  <c r="J246" i="29"/>
  <c r="I246" i="29"/>
  <c r="J245" i="29"/>
  <c r="I245" i="29"/>
  <c r="J244" i="29"/>
  <c r="I244" i="29"/>
  <c r="J243" i="29"/>
  <c r="I243" i="29"/>
  <c r="J242" i="29"/>
  <c r="I242" i="29"/>
  <c r="J241" i="29"/>
  <c r="I241" i="29"/>
  <c r="J240" i="29"/>
  <c r="I240" i="29"/>
  <c r="J239" i="29"/>
  <c r="I239" i="29"/>
  <c r="J238" i="29"/>
  <c r="I238" i="29"/>
  <c r="J237" i="29"/>
  <c r="I237" i="29"/>
  <c r="J236" i="29"/>
  <c r="I236" i="29"/>
  <c r="J235" i="29"/>
  <c r="I235" i="29"/>
  <c r="H235" i="29"/>
  <c r="H258" i="29"/>
  <c r="J234" i="29"/>
  <c r="I234" i="29"/>
  <c r="K234" i="29"/>
  <c r="J232" i="29"/>
  <c r="I232" i="29"/>
  <c r="J231" i="29"/>
  <c r="I231" i="29"/>
  <c r="J230" i="29"/>
  <c r="I230" i="29"/>
  <c r="J229" i="29"/>
  <c r="I229" i="29"/>
  <c r="J228" i="29"/>
  <c r="I228" i="29"/>
  <c r="J227" i="29"/>
  <c r="I227" i="29"/>
  <c r="J226" i="29"/>
  <c r="I226" i="29"/>
  <c r="J225" i="29"/>
  <c r="I225" i="29"/>
  <c r="J224" i="29"/>
  <c r="I224" i="29"/>
  <c r="J223" i="29"/>
  <c r="I223" i="29"/>
  <c r="J222" i="29"/>
  <c r="I222" i="29"/>
  <c r="J221" i="29"/>
  <c r="I221" i="29"/>
  <c r="J220" i="29"/>
  <c r="I220" i="29"/>
  <c r="J219" i="29"/>
  <c r="I219" i="29"/>
  <c r="J218" i="29"/>
  <c r="I218" i="29"/>
  <c r="J217" i="29"/>
  <c r="I217" i="29"/>
  <c r="J216" i="29"/>
  <c r="I216" i="29"/>
  <c r="J215" i="29"/>
  <c r="I215" i="29"/>
  <c r="H215" i="29"/>
  <c r="H216" i="29"/>
  <c r="J214" i="29"/>
  <c r="I214" i="29"/>
  <c r="K214" i="29"/>
  <c r="J134" i="29"/>
  <c r="I134" i="29"/>
  <c r="J133" i="29"/>
  <c r="I133" i="29"/>
  <c r="J132" i="29"/>
  <c r="I132" i="29"/>
  <c r="J131" i="29"/>
  <c r="I131" i="29"/>
  <c r="J130" i="29"/>
  <c r="I130" i="29"/>
  <c r="J129" i="29"/>
  <c r="I129" i="29"/>
  <c r="J128" i="29"/>
  <c r="I128" i="29"/>
  <c r="J127" i="29"/>
  <c r="I127" i="29"/>
  <c r="J126" i="29"/>
  <c r="I126" i="29"/>
  <c r="J125" i="29"/>
  <c r="I125" i="29"/>
  <c r="J124" i="29"/>
  <c r="I124" i="29"/>
  <c r="J123" i="29"/>
  <c r="I123" i="29"/>
  <c r="J122" i="29"/>
  <c r="I122" i="29"/>
  <c r="J121" i="29"/>
  <c r="I121" i="29"/>
  <c r="J120" i="29"/>
  <c r="I120" i="29"/>
  <c r="J119" i="29"/>
  <c r="I119" i="29"/>
  <c r="J118" i="29"/>
  <c r="I118" i="29"/>
  <c r="J117" i="29"/>
  <c r="I117" i="29"/>
  <c r="J116" i="29"/>
  <c r="I116" i="29"/>
  <c r="J115" i="29"/>
  <c r="I115" i="29"/>
  <c r="J114" i="29"/>
  <c r="I114" i="29"/>
  <c r="J113" i="29"/>
  <c r="I113" i="29"/>
  <c r="J112" i="29"/>
  <c r="I112" i="29"/>
  <c r="J111" i="29"/>
  <c r="I111" i="29"/>
  <c r="J110" i="29"/>
  <c r="I110" i="29"/>
  <c r="J109" i="29"/>
  <c r="I109" i="29"/>
  <c r="H109" i="29"/>
  <c r="J108" i="29"/>
  <c r="I108" i="29"/>
  <c r="K108" i="29"/>
  <c r="J106" i="29"/>
  <c r="I106" i="29"/>
  <c r="J105" i="29"/>
  <c r="I105" i="29"/>
  <c r="J104" i="29"/>
  <c r="I104" i="29"/>
  <c r="J103" i="29"/>
  <c r="I103" i="29"/>
  <c r="J102" i="29"/>
  <c r="I102" i="29"/>
  <c r="J101" i="29"/>
  <c r="I101" i="29"/>
  <c r="J100" i="29"/>
  <c r="I100" i="29"/>
  <c r="J99" i="29"/>
  <c r="I99" i="29"/>
  <c r="J98" i="29"/>
  <c r="I98" i="29"/>
  <c r="J97" i="29"/>
  <c r="I97" i="29"/>
  <c r="J96" i="29"/>
  <c r="I96" i="29"/>
  <c r="J95" i="29"/>
  <c r="I95" i="29"/>
  <c r="J94" i="29"/>
  <c r="I94" i="29"/>
  <c r="J93" i="29"/>
  <c r="I93" i="29"/>
  <c r="J92" i="29"/>
  <c r="I92" i="29"/>
  <c r="J91" i="29"/>
  <c r="I91" i="29"/>
  <c r="J90" i="29"/>
  <c r="I90" i="29"/>
  <c r="J89" i="29"/>
  <c r="I89" i="29"/>
  <c r="H89" i="29"/>
  <c r="H90" i="29"/>
  <c r="H91" i="29"/>
  <c r="J88" i="29"/>
  <c r="I88" i="29"/>
  <c r="K88" i="29"/>
  <c r="K87" i="14"/>
  <c r="Q87" i="14" s="1"/>
  <c r="K84" i="14"/>
  <c r="K83" i="14"/>
  <c r="K60" i="14"/>
  <c r="Q60" i="14" s="1"/>
  <c r="K38" i="14"/>
  <c r="K37" i="14" s="1"/>
  <c r="K27" i="14"/>
  <c r="K60" i="13"/>
  <c r="K59" i="13" s="1"/>
  <c r="K38" i="13"/>
  <c r="G38" i="13" s="1"/>
  <c r="K27" i="13"/>
  <c r="J146" i="26"/>
  <c r="I146" i="26"/>
  <c r="J145" i="26"/>
  <c r="I145" i="26"/>
  <c r="K145" i="26" s="1"/>
  <c r="H145" i="26"/>
  <c r="H146" i="26"/>
  <c r="K146" i="26" s="1"/>
  <c r="J144" i="20"/>
  <c r="I144" i="20" s="1"/>
  <c r="K144" i="20" s="1"/>
  <c r="J143" i="20"/>
  <c r="I143" i="20" s="1"/>
  <c r="K143" i="20" s="1"/>
  <c r="H143" i="20"/>
  <c r="H144" i="20" s="1"/>
  <c r="K109" i="29"/>
  <c r="K89" i="29"/>
  <c r="K90" i="29"/>
  <c r="K322" i="32"/>
  <c r="K215" i="29"/>
  <c r="K235" i="29"/>
  <c r="K277" i="32"/>
  <c r="K297" i="32"/>
  <c r="H280" i="32"/>
  <c r="K279" i="32"/>
  <c r="K320" i="32"/>
  <c r="K278" i="32"/>
  <c r="K321" i="32"/>
  <c r="H298" i="32"/>
  <c r="K113" i="32"/>
  <c r="K93" i="32"/>
  <c r="H95" i="32"/>
  <c r="K94" i="32"/>
  <c r="H137" i="32"/>
  <c r="K136" i="32"/>
  <c r="H114" i="32"/>
  <c r="H217" i="29"/>
  <c r="K216" i="29"/>
  <c r="K258" i="29"/>
  <c r="H259" i="29"/>
  <c r="H236" i="29"/>
  <c r="H92" i="29"/>
  <c r="K91" i="29"/>
  <c r="H110" i="29"/>
  <c r="H132" i="29"/>
  <c r="J304" i="26"/>
  <c r="I304" i="26" s="1"/>
  <c r="K304" i="26" s="1"/>
  <c r="J167" i="26"/>
  <c r="I167" i="26"/>
  <c r="K167" i="26" s="1"/>
  <c r="J32" i="26"/>
  <c r="I32" i="26" s="1"/>
  <c r="K32" i="26" s="1"/>
  <c r="J34" i="26"/>
  <c r="I34" i="26"/>
  <c r="K34" i="26" s="1"/>
  <c r="J503" i="32"/>
  <c r="I503" i="32"/>
  <c r="K503" i="32"/>
  <c r="J502" i="32"/>
  <c r="I502" i="32"/>
  <c r="K502" i="32"/>
  <c r="J501" i="32"/>
  <c r="I501" i="32"/>
  <c r="K501" i="32"/>
  <c r="J500" i="32"/>
  <c r="I500" i="32"/>
  <c r="K500" i="32"/>
  <c r="J497" i="32"/>
  <c r="I497" i="32"/>
  <c r="K497" i="32"/>
  <c r="J496" i="32"/>
  <c r="I496" i="32"/>
  <c r="K496" i="32"/>
  <c r="J495" i="32"/>
  <c r="I495" i="32"/>
  <c r="K495" i="32"/>
  <c r="J494" i="32"/>
  <c r="I494" i="32"/>
  <c r="K494" i="32"/>
  <c r="J202" i="32"/>
  <c r="I202" i="32"/>
  <c r="K202" i="32"/>
  <c r="J203" i="32"/>
  <c r="I203" i="32"/>
  <c r="K203" i="32"/>
  <c r="J204" i="32"/>
  <c r="I204" i="32"/>
  <c r="K204" i="32"/>
  <c r="J205" i="32"/>
  <c r="I205" i="32"/>
  <c r="K205" i="32"/>
  <c r="J206" i="32"/>
  <c r="I206" i="32"/>
  <c r="K206" i="32"/>
  <c r="J207" i="32"/>
  <c r="I207" i="32"/>
  <c r="K207" i="32"/>
  <c r="J208" i="32"/>
  <c r="I208" i="32"/>
  <c r="K208" i="32"/>
  <c r="J209" i="32"/>
  <c r="I209" i="32"/>
  <c r="K209" i="32"/>
  <c r="J210" i="32"/>
  <c r="I210" i="32"/>
  <c r="K210" i="32"/>
  <c r="J211" i="32"/>
  <c r="I211" i="32"/>
  <c r="K211" i="32"/>
  <c r="J212" i="32"/>
  <c r="I212" i="32"/>
  <c r="K212" i="32"/>
  <c r="J213" i="32"/>
  <c r="I213" i="32"/>
  <c r="K213" i="32"/>
  <c r="J214" i="32"/>
  <c r="I214" i="32"/>
  <c r="K214" i="32"/>
  <c r="J215" i="32"/>
  <c r="I215" i="32"/>
  <c r="K215" i="32"/>
  <c r="J216" i="32"/>
  <c r="I216" i="32"/>
  <c r="K216" i="32"/>
  <c r="J217" i="32"/>
  <c r="I217" i="32"/>
  <c r="K217" i="32"/>
  <c r="J219" i="32"/>
  <c r="I219" i="32"/>
  <c r="K219" i="32"/>
  <c r="J220" i="32"/>
  <c r="I220" i="32"/>
  <c r="K220" i="32"/>
  <c r="J221" i="32"/>
  <c r="I221" i="32"/>
  <c r="K221" i="32"/>
  <c r="J222" i="32"/>
  <c r="I222" i="32"/>
  <c r="K222" i="32"/>
  <c r="J223" i="32"/>
  <c r="I223" i="32"/>
  <c r="K223" i="32"/>
  <c r="J224" i="32"/>
  <c r="I224" i="32"/>
  <c r="K224" i="32"/>
  <c r="J225" i="32"/>
  <c r="I225" i="32"/>
  <c r="K225" i="32"/>
  <c r="J226" i="32"/>
  <c r="I226" i="32"/>
  <c r="K226" i="32"/>
  <c r="J227" i="32"/>
  <c r="I227" i="32"/>
  <c r="K227" i="32"/>
  <c r="J228" i="32"/>
  <c r="I228" i="32"/>
  <c r="K228" i="32"/>
  <c r="J229" i="32"/>
  <c r="I229" i="32"/>
  <c r="K229" i="32"/>
  <c r="J230" i="32"/>
  <c r="I230" i="32"/>
  <c r="K230" i="32"/>
  <c r="J231" i="32"/>
  <c r="I231" i="32"/>
  <c r="K231" i="32"/>
  <c r="J232" i="32"/>
  <c r="I232" i="32"/>
  <c r="K232" i="32"/>
  <c r="J233" i="32"/>
  <c r="I233" i="32"/>
  <c r="K233" i="32"/>
  <c r="J234" i="32"/>
  <c r="I234" i="32"/>
  <c r="K234" i="32"/>
  <c r="J235" i="32"/>
  <c r="I235" i="32"/>
  <c r="K235" i="32"/>
  <c r="J236" i="32"/>
  <c r="I236" i="32"/>
  <c r="K236" i="32"/>
  <c r="J237" i="32"/>
  <c r="I237" i="32"/>
  <c r="K237" i="32"/>
  <c r="J238" i="32"/>
  <c r="I238" i="32"/>
  <c r="K238" i="32"/>
  <c r="J239" i="32"/>
  <c r="I239" i="32"/>
  <c r="K239" i="32"/>
  <c r="I241" i="32"/>
  <c r="K241" i="32"/>
  <c r="I242" i="32"/>
  <c r="K242" i="32"/>
  <c r="I243" i="32"/>
  <c r="K243" i="32"/>
  <c r="I244" i="32"/>
  <c r="K244" i="32"/>
  <c r="I245" i="32"/>
  <c r="K245" i="32"/>
  <c r="J247" i="32"/>
  <c r="I247" i="32"/>
  <c r="K247" i="32"/>
  <c r="H248" i="32"/>
  <c r="J248" i="32"/>
  <c r="I248" i="32"/>
  <c r="J249" i="32"/>
  <c r="I249" i="32"/>
  <c r="K249" i="32"/>
  <c r="J250" i="32"/>
  <c r="I250" i="32"/>
  <c r="K250" i="32"/>
  <c r="J251" i="32"/>
  <c r="I251" i="32"/>
  <c r="K251" i="32"/>
  <c r="J252" i="32"/>
  <c r="I252" i="32"/>
  <c r="K252" i="32"/>
  <c r="H253" i="32"/>
  <c r="J253" i="32"/>
  <c r="I253" i="32"/>
  <c r="J255" i="32"/>
  <c r="I255" i="32"/>
  <c r="K255" i="32"/>
  <c r="H256" i="32"/>
  <c r="J256" i="32"/>
  <c r="I256" i="32"/>
  <c r="H257" i="32"/>
  <c r="J257" i="32"/>
  <c r="I257" i="32"/>
  <c r="J259" i="32"/>
  <c r="I259" i="32"/>
  <c r="K259" i="32"/>
  <c r="H260" i="32"/>
  <c r="H261" i="32"/>
  <c r="H262" i="32"/>
  <c r="H263" i="32"/>
  <c r="H264" i="32"/>
  <c r="J260" i="32"/>
  <c r="I260" i="32"/>
  <c r="J261" i="32"/>
  <c r="I261" i="32"/>
  <c r="J262" i="32"/>
  <c r="I262" i="32"/>
  <c r="J263" i="32"/>
  <c r="I263" i="32"/>
  <c r="J264" i="32"/>
  <c r="I264" i="32"/>
  <c r="J266" i="32"/>
  <c r="I266" i="32"/>
  <c r="K266" i="32"/>
  <c r="H267" i="32"/>
  <c r="H268" i="32"/>
  <c r="J267" i="32"/>
  <c r="I267" i="32"/>
  <c r="J268" i="32"/>
  <c r="I268" i="32"/>
  <c r="J269" i="32"/>
  <c r="I269" i="32"/>
  <c r="J270" i="32"/>
  <c r="I270" i="32"/>
  <c r="J271" i="32"/>
  <c r="I271" i="32"/>
  <c r="J272" i="32"/>
  <c r="I272" i="32"/>
  <c r="J273" i="32"/>
  <c r="I273" i="32"/>
  <c r="J274" i="32"/>
  <c r="I274" i="32"/>
  <c r="J325" i="32"/>
  <c r="I325" i="32"/>
  <c r="K325" i="32"/>
  <c r="H326" i="32"/>
  <c r="J326" i="32"/>
  <c r="I326" i="32"/>
  <c r="H327" i="32"/>
  <c r="J327" i="32"/>
  <c r="I327" i="32"/>
  <c r="J328" i="32"/>
  <c r="I328" i="32"/>
  <c r="K328" i="32"/>
  <c r="J329" i="32"/>
  <c r="I329" i="32"/>
  <c r="K329" i="32"/>
  <c r="J330" i="32"/>
  <c r="I330" i="32"/>
  <c r="K330" i="32"/>
  <c r="J331" i="32"/>
  <c r="I331" i="32"/>
  <c r="K331" i="32"/>
  <c r="J372" i="32"/>
  <c r="I372" i="32"/>
  <c r="K372" i="32"/>
  <c r="J371" i="32"/>
  <c r="I371" i="32"/>
  <c r="K371" i="32"/>
  <c r="J370" i="32"/>
  <c r="I370" i="32"/>
  <c r="K370" i="32"/>
  <c r="J369" i="32"/>
  <c r="I369" i="32"/>
  <c r="K369" i="32"/>
  <c r="J368" i="32"/>
  <c r="I368" i="32"/>
  <c r="K368" i="32"/>
  <c r="J367" i="32"/>
  <c r="I367" i="32"/>
  <c r="K367" i="32"/>
  <c r="J366" i="32"/>
  <c r="I366" i="32"/>
  <c r="K366" i="32"/>
  <c r="J365" i="32"/>
  <c r="I365" i="32"/>
  <c r="K365" i="32"/>
  <c r="J364" i="32"/>
  <c r="I364" i="32"/>
  <c r="K364" i="32"/>
  <c r="J363" i="32"/>
  <c r="I363" i="32"/>
  <c r="K363" i="32"/>
  <c r="J362" i="32"/>
  <c r="I362" i="32"/>
  <c r="K362" i="32"/>
  <c r="J361" i="32"/>
  <c r="I361" i="32"/>
  <c r="K361" i="32"/>
  <c r="J360" i="32"/>
  <c r="I360" i="32"/>
  <c r="K360" i="32"/>
  <c r="J359" i="32"/>
  <c r="I359" i="32"/>
  <c r="K359" i="32"/>
  <c r="J358" i="32"/>
  <c r="I358" i="32"/>
  <c r="K358" i="32"/>
  <c r="J357" i="32"/>
  <c r="I357" i="32"/>
  <c r="K357" i="32"/>
  <c r="J356" i="32"/>
  <c r="I356" i="32"/>
  <c r="K356" i="32"/>
  <c r="J355" i="32"/>
  <c r="I355" i="32"/>
  <c r="K355" i="32"/>
  <c r="J354" i="32"/>
  <c r="I354" i="32"/>
  <c r="K354" i="32"/>
  <c r="J353" i="32"/>
  <c r="I353" i="32"/>
  <c r="K353" i="32"/>
  <c r="J352" i="32"/>
  <c r="I352" i="32"/>
  <c r="K352" i="32"/>
  <c r="J350" i="32"/>
  <c r="I350" i="32"/>
  <c r="K350" i="32"/>
  <c r="J349" i="32"/>
  <c r="I349" i="32"/>
  <c r="K349" i="32"/>
  <c r="J348" i="32"/>
  <c r="I348" i="32"/>
  <c r="K348" i="32"/>
  <c r="J347" i="32"/>
  <c r="I347" i="32"/>
  <c r="K347" i="32"/>
  <c r="J346" i="32"/>
  <c r="I346" i="32"/>
  <c r="K346" i="32"/>
  <c r="J345" i="32"/>
  <c r="I345" i="32"/>
  <c r="K345" i="32"/>
  <c r="J344" i="32"/>
  <c r="I344" i="32"/>
  <c r="K344" i="32"/>
  <c r="J343" i="32"/>
  <c r="I343" i="32"/>
  <c r="K343" i="32"/>
  <c r="J342" i="32"/>
  <c r="I342" i="32"/>
  <c r="K342" i="32"/>
  <c r="J341" i="32"/>
  <c r="I341" i="32"/>
  <c r="K341" i="32"/>
  <c r="J340" i="32"/>
  <c r="I340" i="32"/>
  <c r="K340" i="32"/>
  <c r="J339" i="32"/>
  <c r="I339" i="32"/>
  <c r="K339" i="32"/>
  <c r="J338" i="32"/>
  <c r="I338" i="32"/>
  <c r="K338" i="32"/>
  <c r="J337" i="32"/>
  <c r="I337" i="32"/>
  <c r="K337" i="32"/>
  <c r="J336" i="32"/>
  <c r="I336" i="32"/>
  <c r="K336" i="32"/>
  <c r="J31" i="28"/>
  <c r="I31" i="28" s="1"/>
  <c r="K31" i="28" s="1"/>
  <c r="J32" i="37"/>
  <c r="I32" i="37"/>
  <c r="K32" i="37" s="1"/>
  <c r="J310" i="26"/>
  <c r="I310" i="26"/>
  <c r="K310" i="26" s="1"/>
  <c r="J33" i="26"/>
  <c r="I33" i="26"/>
  <c r="K33" i="26"/>
  <c r="J167" i="20"/>
  <c r="I167" i="20" s="1"/>
  <c r="K167" i="20"/>
  <c r="J166" i="20"/>
  <c r="I166" i="20"/>
  <c r="K166" i="20" s="1"/>
  <c r="J135" i="28"/>
  <c r="I135" i="28" s="1"/>
  <c r="J134" i="28"/>
  <c r="I134" i="28" s="1"/>
  <c r="J133" i="28"/>
  <c r="I133" i="28" s="1"/>
  <c r="K133" i="28" s="1"/>
  <c r="J132" i="28"/>
  <c r="I132" i="28" s="1"/>
  <c r="J131" i="28"/>
  <c r="I131" i="28" s="1"/>
  <c r="J130" i="28"/>
  <c r="I130" i="28" s="1"/>
  <c r="J129" i="28"/>
  <c r="I129" i="28" s="1"/>
  <c r="J128" i="28"/>
  <c r="I128" i="28" s="1"/>
  <c r="J127" i="28"/>
  <c r="I127" i="28" s="1"/>
  <c r="J126" i="28"/>
  <c r="I126" i="28"/>
  <c r="J125" i="28"/>
  <c r="I125" i="28" s="1"/>
  <c r="J124" i="28"/>
  <c r="I124" i="28"/>
  <c r="J123" i="28"/>
  <c r="I123" i="28" s="1"/>
  <c r="J122" i="28"/>
  <c r="I122" i="28"/>
  <c r="J121" i="28"/>
  <c r="I121" i="28"/>
  <c r="J120" i="28"/>
  <c r="I120" i="28"/>
  <c r="J119" i="28"/>
  <c r="I119" i="28"/>
  <c r="J118" i="28"/>
  <c r="I118" i="28"/>
  <c r="J117" i="28"/>
  <c r="I117" i="28"/>
  <c r="J116" i="28"/>
  <c r="I116" i="28"/>
  <c r="J115" i="28"/>
  <c r="I115" i="28"/>
  <c r="J114" i="28"/>
  <c r="I114" i="28"/>
  <c r="J113" i="28"/>
  <c r="I113" i="28"/>
  <c r="J112" i="28"/>
  <c r="I112" i="28"/>
  <c r="J111" i="28"/>
  <c r="I111" i="28"/>
  <c r="J110" i="28"/>
  <c r="I110" i="28"/>
  <c r="H110" i="28"/>
  <c r="H133" i="28"/>
  <c r="H134" i="28" s="1"/>
  <c r="J109" i="28"/>
  <c r="I109" i="28"/>
  <c r="K109" i="28" s="1"/>
  <c r="J107" i="28"/>
  <c r="I107" i="28" s="1"/>
  <c r="J106" i="28"/>
  <c r="I106" i="28" s="1"/>
  <c r="J105" i="28"/>
  <c r="I105" i="28" s="1"/>
  <c r="J104" i="28"/>
  <c r="I104" i="28" s="1"/>
  <c r="J103" i="28"/>
  <c r="I103" i="28" s="1"/>
  <c r="J102" i="28"/>
  <c r="I102" i="28" s="1"/>
  <c r="J101" i="28"/>
  <c r="I101" i="28" s="1"/>
  <c r="J100" i="28"/>
  <c r="I100" i="28" s="1"/>
  <c r="J99" i="28"/>
  <c r="I99" i="28" s="1"/>
  <c r="J98" i="28"/>
  <c r="I98" i="28" s="1"/>
  <c r="J97" i="28"/>
  <c r="I97" i="28" s="1"/>
  <c r="J96" i="28"/>
  <c r="I96" i="28" s="1"/>
  <c r="J95" i="28"/>
  <c r="I95" i="28" s="1"/>
  <c r="J94" i="28"/>
  <c r="I94" i="28" s="1"/>
  <c r="J93" i="28"/>
  <c r="I93" i="28" s="1"/>
  <c r="J92" i="28"/>
  <c r="I92" i="28" s="1"/>
  <c r="J91" i="28"/>
  <c r="I91" i="28" s="1"/>
  <c r="H90" i="28"/>
  <c r="H91" i="28" s="1"/>
  <c r="J90" i="28"/>
  <c r="I90" i="28" s="1"/>
  <c r="K90" i="28" s="1"/>
  <c r="J89" i="28"/>
  <c r="I89" i="28" s="1"/>
  <c r="K89" i="28" s="1"/>
  <c r="J136" i="37"/>
  <c r="I136" i="37"/>
  <c r="J135" i="37"/>
  <c r="I135" i="37"/>
  <c r="J134" i="37"/>
  <c r="I134" i="37"/>
  <c r="J133" i="37"/>
  <c r="I133" i="37"/>
  <c r="J132" i="37"/>
  <c r="I132" i="37"/>
  <c r="J131" i="37"/>
  <c r="I131" i="37"/>
  <c r="J130" i="37"/>
  <c r="I130" i="37"/>
  <c r="J129" i="37"/>
  <c r="I129" i="37"/>
  <c r="J128" i="37"/>
  <c r="I128" i="37"/>
  <c r="J127" i="37"/>
  <c r="I127" i="37"/>
  <c r="J126" i="37"/>
  <c r="I126" i="37"/>
  <c r="J125" i="37"/>
  <c r="I125" i="37"/>
  <c r="J124" i="37"/>
  <c r="I124" i="37"/>
  <c r="J123" i="37"/>
  <c r="I123" i="37"/>
  <c r="J122" i="37"/>
  <c r="I122" i="37"/>
  <c r="J121" i="37"/>
  <c r="I121" i="37"/>
  <c r="J120" i="37"/>
  <c r="I120" i="37"/>
  <c r="J119" i="37"/>
  <c r="I119" i="37"/>
  <c r="J118" i="37"/>
  <c r="I118" i="37"/>
  <c r="J117" i="37"/>
  <c r="I117" i="37"/>
  <c r="J116" i="37"/>
  <c r="I116" i="37"/>
  <c r="J115" i="37"/>
  <c r="I115" i="37"/>
  <c r="J114" i="37"/>
  <c r="I114" i="37"/>
  <c r="J113" i="37"/>
  <c r="I113" i="37"/>
  <c r="J112" i="37"/>
  <c r="I112" i="37"/>
  <c r="J111" i="37"/>
  <c r="I111" i="37"/>
  <c r="H111" i="37"/>
  <c r="H134" i="37"/>
  <c r="H135" i="37" s="1"/>
  <c r="J110" i="37"/>
  <c r="I110" i="37"/>
  <c r="K110" i="37" s="1"/>
  <c r="J108" i="37"/>
  <c r="I108" i="37" s="1"/>
  <c r="J107" i="37"/>
  <c r="I107" i="37" s="1"/>
  <c r="J106" i="37"/>
  <c r="I106" i="37" s="1"/>
  <c r="J105" i="37"/>
  <c r="I105" i="37" s="1"/>
  <c r="J104" i="37"/>
  <c r="I104" i="37" s="1"/>
  <c r="J103" i="37"/>
  <c r="I103" i="37" s="1"/>
  <c r="J102" i="37"/>
  <c r="I102" i="37" s="1"/>
  <c r="J101" i="37"/>
  <c r="I101" i="37" s="1"/>
  <c r="J100" i="37"/>
  <c r="I100" i="37" s="1"/>
  <c r="J99" i="37"/>
  <c r="I99" i="37" s="1"/>
  <c r="J98" i="37"/>
  <c r="I98" i="37" s="1"/>
  <c r="J97" i="37"/>
  <c r="I97" i="37" s="1"/>
  <c r="J96" i="37"/>
  <c r="I96" i="37" s="1"/>
  <c r="J95" i="37"/>
  <c r="I95" i="37" s="1"/>
  <c r="J94" i="37"/>
  <c r="I94" i="37" s="1"/>
  <c r="J93" i="37"/>
  <c r="I93" i="37" s="1"/>
  <c r="J92" i="37"/>
  <c r="I92" i="37" s="1"/>
  <c r="J91" i="37"/>
  <c r="I91" i="37" s="1"/>
  <c r="K91" i="37" s="1"/>
  <c r="H91" i="37"/>
  <c r="H92" i="37" s="1"/>
  <c r="J90" i="37"/>
  <c r="I90" i="37"/>
  <c r="K90" i="37" s="1"/>
  <c r="J275" i="26"/>
  <c r="I275" i="26"/>
  <c r="J274" i="26"/>
  <c r="I274" i="26"/>
  <c r="J273" i="26"/>
  <c r="I273" i="26"/>
  <c r="J272" i="26"/>
  <c r="I272" i="26"/>
  <c r="J271" i="26"/>
  <c r="I271" i="26"/>
  <c r="J270" i="26"/>
  <c r="I270" i="26"/>
  <c r="J269" i="26"/>
  <c r="I269" i="26"/>
  <c r="J268" i="26"/>
  <c r="I268" i="26"/>
  <c r="J267" i="26"/>
  <c r="I267" i="26"/>
  <c r="J266" i="26"/>
  <c r="I266" i="26"/>
  <c r="J265" i="26"/>
  <c r="I265" i="26"/>
  <c r="J264" i="26"/>
  <c r="I264" i="26"/>
  <c r="J263" i="26"/>
  <c r="I263" i="26"/>
  <c r="J262" i="26"/>
  <c r="I262" i="26"/>
  <c r="J261" i="26"/>
  <c r="I261" i="26"/>
  <c r="J260" i="26"/>
  <c r="I260" i="26"/>
  <c r="J259" i="26"/>
  <c r="I259" i="26"/>
  <c r="J258" i="26"/>
  <c r="I258" i="26"/>
  <c r="J257" i="26"/>
  <c r="I257" i="26"/>
  <c r="J256" i="26"/>
  <c r="I256" i="26"/>
  <c r="J255" i="26"/>
  <c r="I255" i="26"/>
  <c r="J254" i="26"/>
  <c r="I254" i="26"/>
  <c r="J253" i="26"/>
  <c r="I253" i="26"/>
  <c r="J252" i="26"/>
  <c r="I252" i="26"/>
  <c r="J251" i="26"/>
  <c r="I251" i="26"/>
  <c r="J250" i="26"/>
  <c r="I250" i="26"/>
  <c r="H250" i="26"/>
  <c r="J249" i="26"/>
  <c r="I249" i="26" s="1"/>
  <c r="K249" i="26" s="1"/>
  <c r="J247" i="26"/>
  <c r="I247" i="26"/>
  <c r="J246" i="26"/>
  <c r="I246" i="26"/>
  <c r="J245" i="26"/>
  <c r="I245" i="26"/>
  <c r="J244" i="26"/>
  <c r="I244" i="26"/>
  <c r="J243" i="26"/>
  <c r="I243" i="26"/>
  <c r="J242" i="26"/>
  <c r="I242" i="26"/>
  <c r="J241" i="26"/>
  <c r="I241" i="26"/>
  <c r="J240" i="26"/>
  <c r="I240" i="26"/>
  <c r="J239" i="26"/>
  <c r="I239" i="26"/>
  <c r="J238" i="26"/>
  <c r="I238" i="26"/>
  <c r="J237" i="26"/>
  <c r="I237" i="26"/>
  <c r="J236" i="26"/>
  <c r="I236" i="26"/>
  <c r="J235" i="26"/>
  <c r="I235" i="26"/>
  <c r="J234" i="26"/>
  <c r="I234" i="26"/>
  <c r="J233" i="26"/>
  <c r="I233" i="26"/>
  <c r="J232" i="26"/>
  <c r="I232" i="26"/>
  <c r="J231" i="26"/>
  <c r="I231" i="26"/>
  <c r="J230" i="26"/>
  <c r="I230" i="26"/>
  <c r="H230" i="26"/>
  <c r="H231" i="26"/>
  <c r="H232" i="26" s="1"/>
  <c r="H233" i="26" s="1"/>
  <c r="J229" i="26"/>
  <c r="I229" i="26"/>
  <c r="K229" i="26" s="1"/>
  <c r="J138" i="26"/>
  <c r="I138" i="26" s="1"/>
  <c r="J137" i="26"/>
  <c r="I137" i="26" s="1"/>
  <c r="J136" i="26"/>
  <c r="I136" i="26" s="1"/>
  <c r="J135" i="26"/>
  <c r="I135" i="26" s="1"/>
  <c r="J134" i="26"/>
  <c r="I134" i="26" s="1"/>
  <c r="J133" i="26"/>
  <c r="I133" i="26" s="1"/>
  <c r="J132" i="26"/>
  <c r="I132" i="26" s="1"/>
  <c r="J131" i="26"/>
  <c r="I131" i="26" s="1"/>
  <c r="J130" i="26"/>
  <c r="I130" i="26" s="1"/>
  <c r="J129" i="26"/>
  <c r="I129" i="26" s="1"/>
  <c r="J128" i="26"/>
  <c r="I128" i="26" s="1"/>
  <c r="J127" i="26"/>
  <c r="I127" i="26" s="1"/>
  <c r="J126" i="26"/>
  <c r="I126" i="26" s="1"/>
  <c r="J125" i="26"/>
  <c r="I125" i="26" s="1"/>
  <c r="J124" i="26"/>
  <c r="I124" i="26" s="1"/>
  <c r="J123" i="26"/>
  <c r="I123" i="26" s="1"/>
  <c r="J122" i="26"/>
  <c r="I122" i="26" s="1"/>
  <c r="J121" i="26"/>
  <c r="I121" i="26" s="1"/>
  <c r="J120" i="26"/>
  <c r="I120" i="26" s="1"/>
  <c r="J119" i="26"/>
  <c r="I119" i="26" s="1"/>
  <c r="J118" i="26"/>
  <c r="I118" i="26" s="1"/>
  <c r="J117" i="26"/>
  <c r="I117" i="26" s="1"/>
  <c r="J116" i="26"/>
  <c r="I116" i="26" s="1"/>
  <c r="J115" i="26"/>
  <c r="I115" i="26" s="1"/>
  <c r="J114" i="26"/>
  <c r="I114" i="26" s="1"/>
  <c r="J113" i="26"/>
  <c r="I113" i="26" s="1"/>
  <c r="H113" i="26"/>
  <c r="J112" i="26"/>
  <c r="I112" i="26"/>
  <c r="K112" i="26" s="1"/>
  <c r="J110" i="26"/>
  <c r="I110" i="26" s="1"/>
  <c r="J109" i="26"/>
  <c r="I109" i="26" s="1"/>
  <c r="J108" i="26"/>
  <c r="I108" i="26" s="1"/>
  <c r="J107" i="26"/>
  <c r="I107" i="26" s="1"/>
  <c r="J106" i="26"/>
  <c r="I106" i="26" s="1"/>
  <c r="J105" i="26"/>
  <c r="I105" i="26" s="1"/>
  <c r="J104" i="26"/>
  <c r="I104" i="26" s="1"/>
  <c r="J103" i="26"/>
  <c r="I103" i="26" s="1"/>
  <c r="J102" i="26"/>
  <c r="I102" i="26" s="1"/>
  <c r="J101" i="26"/>
  <c r="I101" i="26" s="1"/>
  <c r="J100" i="26"/>
  <c r="I100" i="26" s="1"/>
  <c r="J99" i="26"/>
  <c r="I99" i="26" s="1"/>
  <c r="J98" i="26"/>
  <c r="I98" i="26" s="1"/>
  <c r="J97" i="26"/>
  <c r="I97" i="26" s="1"/>
  <c r="J96" i="26"/>
  <c r="I96" i="26" s="1"/>
  <c r="J95" i="26"/>
  <c r="I95" i="26" s="1"/>
  <c r="J94" i="26"/>
  <c r="I94" i="26" s="1"/>
  <c r="J93" i="26"/>
  <c r="I93" i="26" s="1"/>
  <c r="H93" i="26"/>
  <c r="H94" i="26" s="1"/>
  <c r="H95" i="26" s="1"/>
  <c r="J92" i="26"/>
  <c r="I92" i="26"/>
  <c r="K92" i="26" s="1"/>
  <c r="H141" i="20"/>
  <c r="J136" i="20"/>
  <c r="I136" i="20" s="1"/>
  <c r="J135" i="20"/>
  <c r="I135" i="20" s="1"/>
  <c r="J134" i="20"/>
  <c r="I134" i="20" s="1"/>
  <c r="J133" i="20"/>
  <c r="I133" i="20" s="1"/>
  <c r="J132" i="20"/>
  <c r="I132" i="20" s="1"/>
  <c r="J131" i="20"/>
  <c r="I131" i="20" s="1"/>
  <c r="J130" i="20"/>
  <c r="I130" i="20" s="1"/>
  <c r="J129" i="20"/>
  <c r="I129" i="20" s="1"/>
  <c r="J128" i="20"/>
  <c r="I128" i="20" s="1"/>
  <c r="J127" i="20"/>
  <c r="I127" i="20" s="1"/>
  <c r="J126" i="20"/>
  <c r="I126" i="20" s="1"/>
  <c r="J125" i="20"/>
  <c r="I125" i="20" s="1"/>
  <c r="J124" i="20"/>
  <c r="I124" i="20" s="1"/>
  <c r="J123" i="20"/>
  <c r="I123" i="20" s="1"/>
  <c r="J122" i="20"/>
  <c r="I122" i="20" s="1"/>
  <c r="J121" i="20"/>
  <c r="I121" i="20" s="1"/>
  <c r="J120" i="20"/>
  <c r="I120" i="20" s="1"/>
  <c r="J119" i="20"/>
  <c r="I119" i="20" s="1"/>
  <c r="J118" i="20"/>
  <c r="I118" i="20" s="1"/>
  <c r="J117" i="20"/>
  <c r="I117" i="20" s="1"/>
  <c r="J116" i="20"/>
  <c r="I116" i="20" s="1"/>
  <c r="J115" i="20"/>
  <c r="I115" i="20" s="1"/>
  <c r="J114" i="20"/>
  <c r="I114" i="20" s="1"/>
  <c r="J113" i="20"/>
  <c r="I113" i="20" s="1"/>
  <c r="K113" i="20" s="1"/>
  <c r="J112" i="20"/>
  <c r="I112" i="20" s="1"/>
  <c r="K112" i="20" s="1"/>
  <c r="J111" i="20"/>
  <c r="I111" i="20" s="1"/>
  <c r="H111" i="20"/>
  <c r="J110" i="20"/>
  <c r="I110" i="20"/>
  <c r="K110" i="20" s="1"/>
  <c r="J108" i="20"/>
  <c r="I108" i="20" s="1"/>
  <c r="J107" i="20"/>
  <c r="I107" i="20" s="1"/>
  <c r="J106" i="20"/>
  <c r="I106" i="20" s="1"/>
  <c r="J105" i="20"/>
  <c r="I105" i="20" s="1"/>
  <c r="J104" i="20"/>
  <c r="I104" i="20" s="1"/>
  <c r="J103" i="20"/>
  <c r="I103" i="20" s="1"/>
  <c r="J102" i="20"/>
  <c r="I102" i="20" s="1"/>
  <c r="J101" i="20"/>
  <c r="I101" i="20" s="1"/>
  <c r="J100" i="20"/>
  <c r="I100" i="20" s="1"/>
  <c r="J99" i="20"/>
  <c r="I99" i="20" s="1"/>
  <c r="J98" i="20"/>
  <c r="I98" i="20" s="1"/>
  <c r="J97" i="20"/>
  <c r="I97" i="20" s="1"/>
  <c r="J96" i="20"/>
  <c r="I96" i="20" s="1"/>
  <c r="J95" i="20"/>
  <c r="I95" i="20" s="1"/>
  <c r="J94" i="20"/>
  <c r="I94" i="20" s="1"/>
  <c r="J93" i="20"/>
  <c r="I93" i="20" s="1"/>
  <c r="J92" i="20"/>
  <c r="I92" i="20" s="1"/>
  <c r="J91" i="20"/>
  <c r="I91" i="20" s="1"/>
  <c r="H91" i="20"/>
  <c r="H92" i="20" s="1"/>
  <c r="H93" i="20"/>
  <c r="J90" i="20"/>
  <c r="I90" i="20" s="1"/>
  <c r="K90" i="20"/>
  <c r="H223" i="20"/>
  <c r="H224" i="20"/>
  <c r="J223" i="20"/>
  <c r="I223" i="20"/>
  <c r="J240" i="20"/>
  <c r="I240" i="20"/>
  <c r="J239" i="20"/>
  <c r="I239" i="20"/>
  <c r="J238" i="20"/>
  <c r="I238" i="20"/>
  <c r="J237" i="20"/>
  <c r="I237" i="20"/>
  <c r="J236" i="20"/>
  <c r="I236" i="20"/>
  <c r="J235" i="20"/>
  <c r="I235" i="20"/>
  <c r="J234" i="20"/>
  <c r="I234" i="20"/>
  <c r="J233" i="20"/>
  <c r="I233" i="20"/>
  <c r="J232" i="20"/>
  <c r="I232" i="20"/>
  <c r="J231" i="20"/>
  <c r="I231" i="20"/>
  <c r="J230" i="20"/>
  <c r="I230" i="20"/>
  <c r="J229" i="20"/>
  <c r="I229" i="20"/>
  <c r="J228" i="20"/>
  <c r="I228" i="20"/>
  <c r="J227" i="20"/>
  <c r="I227" i="20"/>
  <c r="J226" i="20"/>
  <c r="I226" i="20"/>
  <c r="J225" i="20"/>
  <c r="I225" i="20"/>
  <c r="J224" i="20"/>
  <c r="I224" i="20"/>
  <c r="J222" i="20"/>
  <c r="I222" i="20"/>
  <c r="K222" i="20" s="1"/>
  <c r="H243" i="20"/>
  <c r="H244" i="20" s="1"/>
  <c r="K244" i="20" s="1"/>
  <c r="H245" i="20"/>
  <c r="J268" i="20"/>
  <c r="I268" i="20"/>
  <c r="J267" i="20"/>
  <c r="I267" i="20"/>
  <c r="J266" i="20"/>
  <c r="I266" i="20"/>
  <c r="J265" i="20"/>
  <c r="I265" i="20"/>
  <c r="J264" i="20"/>
  <c r="I264" i="20"/>
  <c r="J263" i="20"/>
  <c r="I263" i="20"/>
  <c r="J262" i="20"/>
  <c r="I262" i="20"/>
  <c r="J261" i="20"/>
  <c r="I261" i="20"/>
  <c r="J260" i="20"/>
  <c r="I260" i="20"/>
  <c r="J259" i="20"/>
  <c r="I259" i="20"/>
  <c r="J258" i="20"/>
  <c r="I258" i="20"/>
  <c r="J257" i="20"/>
  <c r="I257" i="20"/>
  <c r="J256" i="20"/>
  <c r="I256" i="20"/>
  <c r="J255" i="20"/>
  <c r="I255" i="20"/>
  <c r="J254" i="20"/>
  <c r="I254" i="20"/>
  <c r="J253" i="20"/>
  <c r="I253" i="20"/>
  <c r="J252" i="20"/>
  <c r="I252" i="20"/>
  <c r="J251" i="20"/>
  <c r="I251" i="20"/>
  <c r="J250" i="20"/>
  <c r="I250" i="20"/>
  <c r="J249" i="20"/>
  <c r="I249" i="20"/>
  <c r="J248" i="20"/>
  <c r="I248" i="20"/>
  <c r="J247" i="20"/>
  <c r="I247" i="20"/>
  <c r="J246" i="20"/>
  <c r="I246" i="20"/>
  <c r="J245" i="20"/>
  <c r="I245" i="20"/>
  <c r="J244" i="20"/>
  <c r="I244" i="20"/>
  <c r="J243" i="20"/>
  <c r="I243" i="20"/>
  <c r="J242" i="20"/>
  <c r="I242" i="20"/>
  <c r="K242" i="20" s="1"/>
  <c r="H112" i="37"/>
  <c r="H113" i="37" s="1"/>
  <c r="H136" i="26"/>
  <c r="K70" i="11"/>
  <c r="G87" i="14"/>
  <c r="Q86" i="14"/>
  <c r="Q85" i="14"/>
  <c r="M71" i="13"/>
  <c r="L71" i="13"/>
  <c r="K71" i="13"/>
  <c r="Q86" i="13"/>
  <c r="G86" i="13"/>
  <c r="Q85" i="13"/>
  <c r="Q84" i="13"/>
  <c r="M70" i="11"/>
  <c r="O70" i="11"/>
  <c r="N70" i="11"/>
  <c r="L70" i="11"/>
  <c r="Q84" i="11"/>
  <c r="Q83" i="11"/>
  <c r="H207" i="20"/>
  <c r="H208" i="20"/>
  <c r="K208" i="20" s="1"/>
  <c r="H209" i="20"/>
  <c r="H210" i="20"/>
  <c r="H206" i="20"/>
  <c r="J54" i="32"/>
  <c r="I54" i="32"/>
  <c r="K54" i="32"/>
  <c r="J53" i="32"/>
  <c r="I53" i="32"/>
  <c r="K53" i="32"/>
  <c r="J474" i="32"/>
  <c r="I474" i="32"/>
  <c r="K474" i="32"/>
  <c r="J473" i="32"/>
  <c r="I473" i="32"/>
  <c r="K473" i="32"/>
  <c r="J169" i="37"/>
  <c r="I169" i="37" s="1"/>
  <c r="K169" i="37" s="1"/>
  <c r="N168" i="37" s="1"/>
  <c r="R12" i="37"/>
  <c r="Q12" i="37"/>
  <c r="P12" i="37"/>
  <c r="J145" i="37"/>
  <c r="I145" i="37"/>
  <c r="K145" i="37" s="1"/>
  <c r="J144" i="37"/>
  <c r="I144" i="37" s="1"/>
  <c r="K144" i="37" s="1"/>
  <c r="J143" i="37"/>
  <c r="I143" i="37" s="1"/>
  <c r="K143" i="37" s="1"/>
  <c r="J142" i="37"/>
  <c r="I142" i="37" s="1"/>
  <c r="K142" i="37" s="1"/>
  <c r="J141" i="37"/>
  <c r="I141" i="37"/>
  <c r="H141" i="37"/>
  <c r="K141" i="37" s="1"/>
  <c r="J140" i="37"/>
  <c r="I140" i="37"/>
  <c r="H140" i="37"/>
  <c r="K140" i="37" s="1"/>
  <c r="J139" i="37"/>
  <c r="I139" i="37"/>
  <c r="K139" i="37" s="1"/>
  <c r="J88" i="37"/>
  <c r="I88" i="37" s="1"/>
  <c r="J87" i="37"/>
  <c r="I87" i="37" s="1"/>
  <c r="J86" i="37"/>
  <c r="I86" i="37" s="1"/>
  <c r="J85" i="37"/>
  <c r="I85" i="37" s="1"/>
  <c r="J84" i="37"/>
  <c r="I84" i="37" s="1"/>
  <c r="J83" i="37"/>
  <c r="I83" i="37" s="1"/>
  <c r="J82" i="37"/>
  <c r="I82" i="37" s="1"/>
  <c r="J81" i="37"/>
  <c r="I81" i="37" s="1"/>
  <c r="K81" i="37" s="1"/>
  <c r="H81" i="37"/>
  <c r="H82" i="37" s="1"/>
  <c r="J80" i="37"/>
  <c r="I80" i="37" s="1"/>
  <c r="K80" i="37" s="1"/>
  <c r="J78" i="37"/>
  <c r="I78" i="37"/>
  <c r="J77" i="37"/>
  <c r="I77" i="37" s="1"/>
  <c r="K77" i="37" s="1"/>
  <c r="J76" i="37"/>
  <c r="I76" i="37"/>
  <c r="J75" i="37"/>
  <c r="I75" i="37" s="1"/>
  <c r="K75" i="37" s="1"/>
  <c r="J74" i="37"/>
  <c r="I74" i="37"/>
  <c r="H74" i="37"/>
  <c r="J73" i="37"/>
  <c r="I73" i="37" s="1"/>
  <c r="K73" i="37" s="1"/>
  <c r="J71" i="37"/>
  <c r="I71" i="37" s="1"/>
  <c r="K71" i="37" s="1"/>
  <c r="H71" i="37"/>
  <c r="J70" i="37"/>
  <c r="I70" i="37" s="1"/>
  <c r="K70" i="37" s="1"/>
  <c r="H70" i="37"/>
  <c r="J69" i="37"/>
  <c r="I69" i="37"/>
  <c r="K69" i="37" s="1"/>
  <c r="J67" i="37"/>
  <c r="I67" i="37" s="1"/>
  <c r="K67" i="37" s="1"/>
  <c r="H67" i="37"/>
  <c r="J66" i="37"/>
  <c r="I66" i="37" s="1"/>
  <c r="K66" i="37" s="1"/>
  <c r="J65" i="37"/>
  <c r="I65" i="37" s="1"/>
  <c r="K65" i="37" s="1"/>
  <c r="J64" i="37"/>
  <c r="I64" i="37"/>
  <c r="K64" i="37" s="1"/>
  <c r="J63" i="37"/>
  <c r="I63" i="37" s="1"/>
  <c r="K63" i="37" s="1"/>
  <c r="J62" i="37"/>
  <c r="I62" i="37" s="1"/>
  <c r="K62" i="37" s="1"/>
  <c r="H62" i="37"/>
  <c r="J61" i="37"/>
  <c r="I61" i="37" s="1"/>
  <c r="K61" i="37" s="1"/>
  <c r="I347" i="26"/>
  <c r="K347" i="26" s="1"/>
  <c r="I346" i="26"/>
  <c r="K346" i="26" s="1"/>
  <c r="J192" i="26"/>
  <c r="I192" i="26" s="1"/>
  <c r="K192" i="26" s="1"/>
  <c r="J191" i="26"/>
  <c r="I191" i="26"/>
  <c r="K191" i="26" s="1"/>
  <c r="I164" i="37"/>
  <c r="K164" i="37" s="1"/>
  <c r="I163" i="37"/>
  <c r="K163" i="37" s="1"/>
  <c r="N17" i="24"/>
  <c r="N8" i="24"/>
  <c r="K8" i="24"/>
  <c r="O8" i="18"/>
  <c r="N8" i="18"/>
  <c r="M8" i="18"/>
  <c r="L8" i="18"/>
  <c r="K8" i="18"/>
  <c r="Q21" i="18"/>
  <c r="G21" i="18"/>
  <c r="Q13" i="11"/>
  <c r="Q13" i="13"/>
  <c r="Q13" i="14"/>
  <c r="Q13" i="15"/>
  <c r="Q13" i="18"/>
  <c r="Q13" i="23"/>
  <c r="Q13" i="24"/>
  <c r="O8" i="24"/>
  <c r="M8" i="24"/>
  <c r="O8" i="23"/>
  <c r="N8" i="23"/>
  <c r="M8" i="23"/>
  <c r="L8" i="23"/>
  <c r="K8" i="23"/>
  <c r="O8" i="15"/>
  <c r="N8" i="15"/>
  <c r="M8" i="15"/>
  <c r="L8" i="15"/>
  <c r="K8" i="15"/>
  <c r="O8" i="14"/>
  <c r="N8" i="14"/>
  <c r="M8" i="14"/>
  <c r="L8" i="14"/>
  <c r="K8" i="14"/>
  <c r="M8" i="13"/>
  <c r="L8" i="13"/>
  <c r="K8" i="13"/>
  <c r="O8" i="11"/>
  <c r="N8" i="11"/>
  <c r="M8" i="11"/>
  <c r="L8" i="11"/>
  <c r="K8" i="11"/>
  <c r="J29" i="31"/>
  <c r="I29" i="31"/>
  <c r="K29" i="31" s="1"/>
  <c r="J472" i="32"/>
  <c r="I472" i="32"/>
  <c r="K472" i="32"/>
  <c r="J471" i="32"/>
  <c r="I471" i="32"/>
  <c r="K471" i="32"/>
  <c r="J470" i="32"/>
  <c r="I470" i="32"/>
  <c r="K470" i="32"/>
  <c r="J469" i="32"/>
  <c r="I469" i="32"/>
  <c r="K469" i="32"/>
  <c r="J468" i="32"/>
  <c r="I468" i="32"/>
  <c r="K468" i="32"/>
  <c r="J467" i="32"/>
  <c r="I467" i="32"/>
  <c r="K467" i="32"/>
  <c r="J466" i="32"/>
  <c r="I466" i="32"/>
  <c r="K466" i="32"/>
  <c r="J465" i="32"/>
  <c r="I465" i="32"/>
  <c r="K465" i="32"/>
  <c r="J464" i="32"/>
  <c r="I464" i="32"/>
  <c r="K464" i="32"/>
  <c r="J463" i="32"/>
  <c r="I463" i="32"/>
  <c r="K463" i="32"/>
  <c r="J462" i="32"/>
  <c r="I462" i="32"/>
  <c r="K462" i="32"/>
  <c r="J461" i="32"/>
  <c r="I461" i="32"/>
  <c r="K461" i="32"/>
  <c r="J460" i="32"/>
  <c r="I460" i="32"/>
  <c r="K460" i="32"/>
  <c r="J459" i="32"/>
  <c r="I459" i="32"/>
  <c r="K459" i="32"/>
  <c r="J458" i="32"/>
  <c r="I458" i="32"/>
  <c r="K458" i="32"/>
  <c r="J457" i="32"/>
  <c r="I457" i="32"/>
  <c r="K457" i="32"/>
  <c r="J456" i="32"/>
  <c r="I456" i="32"/>
  <c r="K456" i="32"/>
  <c r="J455" i="32"/>
  <c r="I455" i="32"/>
  <c r="K455" i="32"/>
  <c r="J454" i="32"/>
  <c r="I454" i="32"/>
  <c r="K454" i="32"/>
  <c r="J453" i="32"/>
  <c r="I453" i="32"/>
  <c r="K453" i="32"/>
  <c r="J452" i="32"/>
  <c r="I452" i="32"/>
  <c r="K452" i="32"/>
  <c r="J451" i="32"/>
  <c r="I451" i="32"/>
  <c r="K451" i="32"/>
  <c r="J449" i="32"/>
  <c r="I449" i="32"/>
  <c r="K449" i="32"/>
  <c r="J448" i="32"/>
  <c r="I448" i="32"/>
  <c r="K448" i="32"/>
  <c r="J447" i="32"/>
  <c r="I447" i="32"/>
  <c r="K447" i="32"/>
  <c r="J446" i="32"/>
  <c r="I446" i="32"/>
  <c r="K446" i="32"/>
  <c r="J445" i="32"/>
  <c r="I445" i="32"/>
  <c r="K445" i="32"/>
  <c r="J444" i="32"/>
  <c r="I444" i="32"/>
  <c r="K444" i="32"/>
  <c r="J443" i="32"/>
  <c r="I443" i="32"/>
  <c r="K443" i="32"/>
  <c r="J442" i="32"/>
  <c r="I442" i="32"/>
  <c r="K442" i="32"/>
  <c r="J441" i="32"/>
  <c r="I441" i="32"/>
  <c r="K441" i="32"/>
  <c r="J440" i="32"/>
  <c r="I440" i="32"/>
  <c r="K440" i="32"/>
  <c r="J439" i="32"/>
  <c r="I439" i="32"/>
  <c r="K439" i="32"/>
  <c r="J438" i="32"/>
  <c r="I438" i="32"/>
  <c r="K438" i="32"/>
  <c r="J437" i="32"/>
  <c r="I437" i="32"/>
  <c r="K437" i="32"/>
  <c r="J436" i="32"/>
  <c r="I436" i="32"/>
  <c r="K436" i="32"/>
  <c r="J435" i="32"/>
  <c r="I435" i="32"/>
  <c r="K435" i="32"/>
  <c r="J429" i="32"/>
  <c r="I429" i="32"/>
  <c r="K429" i="32"/>
  <c r="J428" i="32"/>
  <c r="I428" i="32"/>
  <c r="K428" i="32"/>
  <c r="J427" i="32"/>
  <c r="I427" i="32"/>
  <c r="K427" i="32"/>
  <c r="J426" i="32"/>
  <c r="I426" i="32"/>
  <c r="K426" i="32"/>
  <c r="J425" i="32"/>
  <c r="I425" i="32"/>
  <c r="K425" i="32"/>
  <c r="J424" i="32"/>
  <c r="I424" i="32"/>
  <c r="K424" i="32"/>
  <c r="J423" i="32"/>
  <c r="I423" i="32"/>
  <c r="K423" i="32"/>
  <c r="J422" i="32"/>
  <c r="I422" i="32"/>
  <c r="K422" i="32"/>
  <c r="J421" i="32"/>
  <c r="I421" i="32"/>
  <c r="K421" i="32"/>
  <c r="J420" i="32"/>
  <c r="I420" i="32"/>
  <c r="K420" i="32"/>
  <c r="J419" i="32"/>
  <c r="I419" i="32"/>
  <c r="K419" i="32"/>
  <c r="J418" i="32"/>
  <c r="I418" i="32"/>
  <c r="K418" i="32"/>
  <c r="J417" i="32"/>
  <c r="I417" i="32"/>
  <c r="K417" i="32"/>
  <c r="J416" i="32"/>
  <c r="I416" i="32"/>
  <c r="K416" i="32"/>
  <c r="J415" i="32"/>
  <c r="I415" i="32"/>
  <c r="K415" i="32"/>
  <c r="J414" i="32"/>
  <c r="I414" i="32"/>
  <c r="K414" i="32"/>
  <c r="J413" i="32"/>
  <c r="I413" i="32"/>
  <c r="K413" i="32"/>
  <c r="J412" i="32"/>
  <c r="I412" i="32"/>
  <c r="K412" i="32"/>
  <c r="J411" i="32"/>
  <c r="I411" i="32"/>
  <c r="K411" i="32"/>
  <c r="J410" i="32"/>
  <c r="I410" i="32"/>
  <c r="K410" i="32"/>
  <c r="J409" i="32"/>
  <c r="I409" i="32"/>
  <c r="K409" i="32"/>
  <c r="J408" i="32"/>
  <c r="I408" i="32"/>
  <c r="K408" i="32"/>
  <c r="J406" i="32"/>
  <c r="I406" i="32"/>
  <c r="K406" i="32"/>
  <c r="J405" i="32"/>
  <c r="I405" i="32"/>
  <c r="K405" i="32"/>
  <c r="J404" i="32"/>
  <c r="I404" i="32"/>
  <c r="K404" i="32"/>
  <c r="J403" i="32"/>
  <c r="I403" i="32"/>
  <c r="K403" i="32"/>
  <c r="J402" i="32"/>
  <c r="I402" i="32"/>
  <c r="K402" i="32"/>
  <c r="J401" i="32"/>
  <c r="I401" i="32"/>
  <c r="K401" i="32"/>
  <c r="J400" i="32"/>
  <c r="I400" i="32"/>
  <c r="K400" i="32"/>
  <c r="J399" i="32"/>
  <c r="I399" i="32"/>
  <c r="K399" i="32"/>
  <c r="J398" i="32"/>
  <c r="I398" i="32"/>
  <c r="K398" i="32"/>
  <c r="J397" i="32"/>
  <c r="I397" i="32"/>
  <c r="K397" i="32"/>
  <c r="J396" i="32"/>
  <c r="I396" i="32"/>
  <c r="K396" i="32"/>
  <c r="J395" i="32"/>
  <c r="I395" i="32"/>
  <c r="K395" i="32"/>
  <c r="J394" i="32"/>
  <c r="I394" i="32"/>
  <c r="K394" i="32"/>
  <c r="J393" i="32"/>
  <c r="I393" i="32"/>
  <c r="K393" i="32"/>
  <c r="J392" i="32"/>
  <c r="I392" i="32"/>
  <c r="K392" i="32"/>
  <c r="J31" i="32"/>
  <c r="I31" i="32"/>
  <c r="K31" i="32"/>
  <c r="J28" i="31"/>
  <c r="I28" i="31"/>
  <c r="K28" i="31" s="1"/>
  <c r="J57" i="29"/>
  <c r="I57" i="29"/>
  <c r="K57" i="29"/>
  <c r="J56" i="29"/>
  <c r="I56" i="29"/>
  <c r="K56" i="29"/>
  <c r="J55" i="29"/>
  <c r="I55" i="29"/>
  <c r="K55" i="29"/>
  <c r="J54" i="29"/>
  <c r="I54" i="29"/>
  <c r="K54" i="29"/>
  <c r="J53" i="29"/>
  <c r="J176" i="37"/>
  <c r="I176" i="37"/>
  <c r="K176" i="37" s="1"/>
  <c r="J175" i="37"/>
  <c r="I175" i="37" s="1"/>
  <c r="K175" i="37" s="1"/>
  <c r="J174" i="37"/>
  <c r="I174" i="37"/>
  <c r="K174" i="37" s="1"/>
  <c r="J173" i="37"/>
  <c r="I173" i="37" s="1"/>
  <c r="K173" i="37" s="1"/>
  <c r="N172" i="37" s="1"/>
  <c r="K166" i="37"/>
  <c r="J166" i="37"/>
  <c r="I162" i="37"/>
  <c r="K162" i="37"/>
  <c r="J159" i="37"/>
  <c r="I159" i="37"/>
  <c r="K159" i="37" s="1"/>
  <c r="J158" i="37"/>
  <c r="I158" i="37" s="1"/>
  <c r="K158" i="37" s="1"/>
  <c r="J157" i="37"/>
  <c r="I157" i="37"/>
  <c r="K157" i="37" s="1"/>
  <c r="J156" i="37"/>
  <c r="I156" i="37" s="1"/>
  <c r="K156" i="37" s="1"/>
  <c r="J155" i="37"/>
  <c r="I155" i="37"/>
  <c r="K155" i="37" s="1"/>
  <c r="J154" i="37"/>
  <c r="I154" i="37" s="1"/>
  <c r="K154" i="37" s="1"/>
  <c r="J153" i="37"/>
  <c r="I153" i="37"/>
  <c r="K153" i="37" s="1"/>
  <c r="J152" i="37"/>
  <c r="I152" i="37" s="1"/>
  <c r="K152" i="37" s="1"/>
  <c r="J151" i="37"/>
  <c r="I151" i="37"/>
  <c r="K151" i="37" s="1"/>
  <c r="J150" i="37"/>
  <c r="I150" i="37" s="1"/>
  <c r="K150" i="37" s="1"/>
  <c r="J149" i="37"/>
  <c r="I149" i="37"/>
  <c r="K149" i="37" s="1"/>
  <c r="J148" i="37"/>
  <c r="I148" i="37" s="1"/>
  <c r="K148" i="37" s="1"/>
  <c r="I59" i="37"/>
  <c r="K59" i="37"/>
  <c r="I58" i="37"/>
  <c r="K58" i="37"/>
  <c r="I57" i="37"/>
  <c r="K57" i="37"/>
  <c r="I56" i="37"/>
  <c r="K56" i="37"/>
  <c r="I55" i="37"/>
  <c r="K55" i="37"/>
  <c r="J53" i="37"/>
  <c r="I53" i="37"/>
  <c r="K53" i="37" s="1"/>
  <c r="J52" i="37"/>
  <c r="I52" i="37" s="1"/>
  <c r="K52" i="37" s="1"/>
  <c r="J51" i="37"/>
  <c r="I51" i="37"/>
  <c r="K51" i="37" s="1"/>
  <c r="J50" i="37"/>
  <c r="I50" i="37" s="1"/>
  <c r="K50" i="37" s="1"/>
  <c r="J49" i="37"/>
  <c r="I49" i="37"/>
  <c r="K49" i="37" s="1"/>
  <c r="J48" i="37"/>
  <c r="I48" i="37" s="1"/>
  <c r="K48" i="37" s="1"/>
  <c r="J47" i="37"/>
  <c r="I47" i="37"/>
  <c r="K47" i="37" s="1"/>
  <c r="J46" i="37"/>
  <c r="I46" i="37" s="1"/>
  <c r="K46" i="37" s="1"/>
  <c r="J45" i="37"/>
  <c r="I45" i="37"/>
  <c r="K45" i="37" s="1"/>
  <c r="J44" i="37"/>
  <c r="I44" i="37" s="1"/>
  <c r="K44" i="37" s="1"/>
  <c r="J43" i="37"/>
  <c r="I43" i="37"/>
  <c r="K43" i="37" s="1"/>
  <c r="J42" i="37"/>
  <c r="I42" i="37" s="1"/>
  <c r="K42" i="37" s="1"/>
  <c r="J41" i="37"/>
  <c r="I41" i="37"/>
  <c r="K41" i="37" s="1"/>
  <c r="J40" i="37"/>
  <c r="I40" i="37" s="1"/>
  <c r="K40" i="37" s="1"/>
  <c r="J39" i="37"/>
  <c r="I39" i="37"/>
  <c r="K39" i="37" s="1"/>
  <c r="J38" i="37"/>
  <c r="I38" i="37" s="1"/>
  <c r="K38" i="37" s="1"/>
  <c r="J37" i="37"/>
  <c r="I37" i="37"/>
  <c r="K37" i="37" s="1"/>
  <c r="J36" i="37"/>
  <c r="I36" i="37" s="1"/>
  <c r="K36" i="37" s="1"/>
  <c r="J35" i="37"/>
  <c r="I35" i="37"/>
  <c r="K35" i="37" s="1"/>
  <c r="J34" i="37"/>
  <c r="I34" i="37" s="1"/>
  <c r="K34" i="37" s="1"/>
  <c r="J33" i="37"/>
  <c r="I33" i="37"/>
  <c r="K33" i="37" s="1"/>
  <c r="J31" i="37"/>
  <c r="I31" i="37" s="1"/>
  <c r="K31" i="37" s="1"/>
  <c r="J30" i="37"/>
  <c r="I30" i="37"/>
  <c r="K30" i="37" s="1"/>
  <c r="J29" i="37"/>
  <c r="I29" i="37" s="1"/>
  <c r="K29" i="37" s="1"/>
  <c r="J28" i="37"/>
  <c r="I28" i="37"/>
  <c r="K28" i="37" s="1"/>
  <c r="J27" i="37"/>
  <c r="I27" i="37" s="1"/>
  <c r="K27" i="37" s="1"/>
  <c r="J26" i="37"/>
  <c r="I26" i="37"/>
  <c r="K26" i="37" s="1"/>
  <c r="J25" i="37"/>
  <c r="I25" i="37" s="1"/>
  <c r="K25" i="37" s="1"/>
  <c r="J24" i="37"/>
  <c r="I24" i="37"/>
  <c r="K24" i="37" s="1"/>
  <c r="J23" i="37"/>
  <c r="I23" i="37" s="1"/>
  <c r="K23" i="37" s="1"/>
  <c r="J22" i="37"/>
  <c r="I22" i="37"/>
  <c r="K22" i="37" s="1"/>
  <c r="J21" i="37"/>
  <c r="I21" i="37" s="1"/>
  <c r="K21" i="37" s="1"/>
  <c r="J20" i="37"/>
  <c r="I20" i="37"/>
  <c r="K20" i="37" s="1"/>
  <c r="J19" i="37"/>
  <c r="I19" i="37" s="1"/>
  <c r="K19" i="37" s="1"/>
  <c r="J18" i="37"/>
  <c r="I18" i="37"/>
  <c r="K18" i="37" s="1"/>
  <c r="J17" i="37"/>
  <c r="I17" i="37" s="1"/>
  <c r="K17" i="37" s="1"/>
  <c r="J16" i="37"/>
  <c r="I16" i="37"/>
  <c r="K16" i="37" s="1"/>
  <c r="J15" i="37"/>
  <c r="I15" i="37" s="1"/>
  <c r="K15" i="37" s="1"/>
  <c r="J165" i="20"/>
  <c r="I165" i="20"/>
  <c r="K165" i="20" s="1"/>
  <c r="R12" i="32"/>
  <c r="J478" i="32"/>
  <c r="I478" i="32"/>
  <c r="J477" i="32"/>
  <c r="I477" i="32"/>
  <c r="J147" i="32"/>
  <c r="I147" i="32"/>
  <c r="K147" i="32"/>
  <c r="J146" i="32"/>
  <c r="I146" i="32"/>
  <c r="K146" i="32"/>
  <c r="J145" i="32"/>
  <c r="I145" i="32"/>
  <c r="K145" i="32"/>
  <c r="J144" i="32"/>
  <c r="I144" i="32"/>
  <c r="K144" i="32"/>
  <c r="J143" i="32"/>
  <c r="I143" i="32"/>
  <c r="H143" i="32"/>
  <c r="J142" i="32"/>
  <c r="I142" i="32"/>
  <c r="H142" i="32"/>
  <c r="J141" i="32"/>
  <c r="I141" i="32"/>
  <c r="K141" i="32"/>
  <c r="J90" i="32"/>
  <c r="I90" i="32"/>
  <c r="J89" i="32"/>
  <c r="I89" i="32"/>
  <c r="J88" i="32"/>
  <c r="I88" i="32"/>
  <c r="J87" i="32"/>
  <c r="I87" i="32"/>
  <c r="J86" i="32"/>
  <c r="I86" i="32"/>
  <c r="J85" i="32"/>
  <c r="I85" i="32"/>
  <c r="J84" i="32"/>
  <c r="I84" i="32"/>
  <c r="J83" i="32"/>
  <c r="I83" i="32"/>
  <c r="H83" i="32"/>
  <c r="H84" i="32"/>
  <c r="H85" i="32"/>
  <c r="H86" i="32"/>
  <c r="H87" i="32"/>
  <c r="J82" i="32"/>
  <c r="I82" i="32"/>
  <c r="K82" i="32"/>
  <c r="J80" i="32"/>
  <c r="I80" i="32"/>
  <c r="J79" i="32"/>
  <c r="I79" i="32"/>
  <c r="J78" i="32"/>
  <c r="I78" i="32"/>
  <c r="J77" i="32"/>
  <c r="I77" i="32"/>
  <c r="J76" i="32"/>
  <c r="I76" i="32"/>
  <c r="H76" i="32"/>
  <c r="J75" i="32"/>
  <c r="I75" i="32"/>
  <c r="K75" i="32"/>
  <c r="J73" i="32"/>
  <c r="I73" i="32"/>
  <c r="H73" i="32"/>
  <c r="J72" i="32"/>
  <c r="I72" i="32"/>
  <c r="H72" i="32"/>
  <c r="J71" i="32"/>
  <c r="I71" i="32"/>
  <c r="K71" i="32"/>
  <c r="J69" i="32"/>
  <c r="I69" i="32"/>
  <c r="H69" i="32"/>
  <c r="J68" i="32"/>
  <c r="I68" i="32"/>
  <c r="K68" i="32"/>
  <c r="J67" i="32"/>
  <c r="I67" i="32"/>
  <c r="K67" i="32"/>
  <c r="J66" i="32"/>
  <c r="I66" i="32"/>
  <c r="K66" i="32"/>
  <c r="J65" i="32"/>
  <c r="I65" i="32"/>
  <c r="K65" i="32"/>
  <c r="J64" i="32"/>
  <c r="I64" i="32"/>
  <c r="H64" i="32"/>
  <c r="J63" i="32"/>
  <c r="I63" i="32"/>
  <c r="K63" i="32"/>
  <c r="P505" i="32"/>
  <c r="J491" i="32"/>
  <c r="I491" i="32"/>
  <c r="K491" i="32"/>
  <c r="J490" i="32"/>
  <c r="I490" i="32"/>
  <c r="K490" i="32"/>
  <c r="J489" i="32"/>
  <c r="I489" i="32"/>
  <c r="K489" i="32"/>
  <c r="J488" i="32"/>
  <c r="I488" i="32"/>
  <c r="K488" i="32"/>
  <c r="J485" i="32"/>
  <c r="I485" i="32"/>
  <c r="K485" i="32"/>
  <c r="J484" i="32"/>
  <c r="I484" i="32"/>
  <c r="K484" i="32"/>
  <c r="J483" i="32"/>
  <c r="I483" i="32"/>
  <c r="K483" i="32"/>
  <c r="J482" i="32"/>
  <c r="I482" i="32"/>
  <c r="K482" i="32"/>
  <c r="I197" i="32"/>
  <c r="K197" i="32"/>
  <c r="I196" i="32"/>
  <c r="K196" i="32"/>
  <c r="I195" i="32"/>
  <c r="K195" i="32"/>
  <c r="I194" i="32"/>
  <c r="K194" i="32"/>
  <c r="I193" i="32"/>
  <c r="K193" i="32"/>
  <c r="J189" i="32"/>
  <c r="I189" i="32"/>
  <c r="K189" i="32"/>
  <c r="J188" i="32"/>
  <c r="I188" i="32"/>
  <c r="K188" i="32"/>
  <c r="J187" i="32"/>
  <c r="I187" i="32"/>
  <c r="K187" i="32"/>
  <c r="J186" i="32"/>
  <c r="I186" i="32"/>
  <c r="K186" i="32"/>
  <c r="J185" i="32"/>
  <c r="I185" i="32"/>
  <c r="K185" i="32"/>
  <c r="J184" i="32"/>
  <c r="I184" i="32"/>
  <c r="K184" i="32"/>
  <c r="J183" i="32"/>
  <c r="I183" i="32"/>
  <c r="K183" i="32"/>
  <c r="J182" i="32"/>
  <c r="I182" i="32"/>
  <c r="K182" i="32"/>
  <c r="J181" i="32"/>
  <c r="I181" i="32"/>
  <c r="K181" i="32"/>
  <c r="J180" i="32"/>
  <c r="I180" i="32"/>
  <c r="K180" i="32"/>
  <c r="J179" i="32"/>
  <c r="I179" i="32"/>
  <c r="K179" i="32"/>
  <c r="J178" i="32"/>
  <c r="I178" i="32"/>
  <c r="K178" i="32"/>
  <c r="J177" i="32"/>
  <c r="I177" i="32"/>
  <c r="K177" i="32"/>
  <c r="J176" i="32"/>
  <c r="I176" i="32"/>
  <c r="K176" i="32"/>
  <c r="J175" i="32"/>
  <c r="I175" i="32"/>
  <c r="K175" i="32"/>
  <c r="J174" i="32"/>
  <c r="I174" i="32"/>
  <c r="K174" i="32"/>
  <c r="J171" i="32"/>
  <c r="I171" i="32"/>
  <c r="K171" i="32"/>
  <c r="J170" i="32"/>
  <c r="I170" i="32"/>
  <c r="K170" i="32"/>
  <c r="J169" i="32"/>
  <c r="I169" i="32"/>
  <c r="K169" i="32"/>
  <c r="J168" i="32"/>
  <c r="I168" i="32"/>
  <c r="K168" i="32"/>
  <c r="J167" i="32"/>
  <c r="I167" i="32"/>
  <c r="K167" i="32"/>
  <c r="J166" i="32"/>
  <c r="I166" i="32"/>
  <c r="K166" i="32"/>
  <c r="J165" i="32"/>
  <c r="I165" i="32"/>
  <c r="K165" i="32"/>
  <c r="J164" i="32"/>
  <c r="I164" i="32"/>
  <c r="K164" i="32"/>
  <c r="J163" i="32"/>
  <c r="I163" i="32"/>
  <c r="K163" i="32"/>
  <c r="J162" i="32"/>
  <c r="I162" i="32"/>
  <c r="K162" i="32"/>
  <c r="J161" i="32"/>
  <c r="I161" i="32"/>
  <c r="K161" i="32"/>
  <c r="J160" i="32"/>
  <c r="I160" i="32"/>
  <c r="K160" i="32"/>
  <c r="J159" i="32"/>
  <c r="I159" i="32"/>
  <c r="K159" i="32"/>
  <c r="J158" i="32"/>
  <c r="I158" i="32"/>
  <c r="K158" i="32"/>
  <c r="J157" i="32"/>
  <c r="I157" i="32"/>
  <c r="K157" i="32"/>
  <c r="J156" i="32"/>
  <c r="I156" i="32"/>
  <c r="K156" i="32"/>
  <c r="J155" i="32"/>
  <c r="I155" i="32"/>
  <c r="K155" i="32"/>
  <c r="J154" i="32"/>
  <c r="I154" i="32"/>
  <c r="K154" i="32"/>
  <c r="J153" i="32"/>
  <c r="I153" i="32"/>
  <c r="K153" i="32"/>
  <c r="J152" i="32"/>
  <c r="I152" i="32"/>
  <c r="K152" i="32"/>
  <c r="I61" i="32"/>
  <c r="K61" i="32"/>
  <c r="I60" i="32"/>
  <c r="K60" i="32"/>
  <c r="I59" i="32"/>
  <c r="K59" i="32"/>
  <c r="I58" i="32"/>
  <c r="K58" i="32"/>
  <c r="I57" i="32"/>
  <c r="K57" i="32"/>
  <c r="J52" i="32"/>
  <c r="I52" i="32"/>
  <c r="K52" i="32"/>
  <c r="J51" i="32"/>
  <c r="I51" i="32"/>
  <c r="K51" i="32"/>
  <c r="J50" i="32"/>
  <c r="I50" i="32"/>
  <c r="K50" i="32"/>
  <c r="J49" i="32"/>
  <c r="I49" i="32"/>
  <c r="K49" i="32"/>
  <c r="J48" i="32"/>
  <c r="I48" i="32"/>
  <c r="K48" i="32"/>
  <c r="J47" i="32"/>
  <c r="I47" i="32"/>
  <c r="K47" i="32"/>
  <c r="J46" i="32"/>
  <c r="I46" i="32"/>
  <c r="K46" i="32"/>
  <c r="J45" i="32"/>
  <c r="I45" i="32"/>
  <c r="K45" i="32"/>
  <c r="J44" i="32"/>
  <c r="I44" i="32"/>
  <c r="K44" i="32"/>
  <c r="J43" i="32"/>
  <c r="I43" i="32"/>
  <c r="K43" i="32"/>
  <c r="J42" i="32"/>
  <c r="I42" i="32"/>
  <c r="K42" i="32"/>
  <c r="J41" i="32"/>
  <c r="I41" i="32"/>
  <c r="K41" i="32"/>
  <c r="J40" i="32"/>
  <c r="I40" i="32"/>
  <c r="K40" i="32"/>
  <c r="J39" i="32"/>
  <c r="I39" i="32"/>
  <c r="K39" i="32"/>
  <c r="J38" i="32"/>
  <c r="I38" i="32"/>
  <c r="K38" i="32"/>
  <c r="J37" i="32"/>
  <c r="I37" i="32"/>
  <c r="K37" i="32"/>
  <c r="J36" i="32"/>
  <c r="I36" i="32"/>
  <c r="K36" i="32"/>
  <c r="J35" i="32"/>
  <c r="I35" i="32"/>
  <c r="K35" i="32"/>
  <c r="J34" i="32"/>
  <c r="I34" i="32"/>
  <c r="K34" i="32"/>
  <c r="J33" i="32"/>
  <c r="I33" i="32"/>
  <c r="K33" i="32"/>
  <c r="J32" i="32"/>
  <c r="I32" i="32"/>
  <c r="K32" i="32"/>
  <c r="J30" i="32"/>
  <c r="I30" i="32"/>
  <c r="K30" i="32"/>
  <c r="J29" i="32"/>
  <c r="I29" i="32"/>
  <c r="K29" i="32"/>
  <c r="J28" i="32"/>
  <c r="I28" i="32"/>
  <c r="K28" i="32"/>
  <c r="J27" i="32"/>
  <c r="I27" i="32"/>
  <c r="K27" i="32"/>
  <c r="J26" i="32"/>
  <c r="I26" i="32"/>
  <c r="K26" i="32"/>
  <c r="J25" i="32"/>
  <c r="I25" i="32"/>
  <c r="K25" i="32"/>
  <c r="J24" i="32"/>
  <c r="I24" i="32"/>
  <c r="K24" i="32"/>
  <c r="J23" i="32"/>
  <c r="I23" i="32"/>
  <c r="K23" i="32"/>
  <c r="J22" i="32"/>
  <c r="I22" i="32"/>
  <c r="K22" i="32"/>
  <c r="J21" i="32"/>
  <c r="I21" i="32"/>
  <c r="K21" i="32"/>
  <c r="J20" i="32"/>
  <c r="I20" i="32"/>
  <c r="K20" i="32"/>
  <c r="J19" i="32"/>
  <c r="I19" i="32"/>
  <c r="K19" i="32"/>
  <c r="J18" i="32"/>
  <c r="I18" i="32"/>
  <c r="K18" i="32"/>
  <c r="J17" i="32"/>
  <c r="I17" i="32"/>
  <c r="K17" i="32"/>
  <c r="J16" i="32"/>
  <c r="I16" i="32"/>
  <c r="K16" i="32"/>
  <c r="J15" i="32"/>
  <c r="I15" i="32"/>
  <c r="K15" i="32"/>
  <c r="J24" i="31"/>
  <c r="I24" i="31"/>
  <c r="K24" i="31" s="1"/>
  <c r="J23" i="31"/>
  <c r="I23" i="31" s="1"/>
  <c r="K23" i="31" s="1"/>
  <c r="J22" i="31"/>
  <c r="I22" i="31"/>
  <c r="K22" i="31" s="1"/>
  <c r="J21" i="31"/>
  <c r="I21" i="31"/>
  <c r="K21" i="31"/>
  <c r="J20" i="31"/>
  <c r="I20" i="31" s="1"/>
  <c r="K20" i="31" s="1"/>
  <c r="J19" i="31"/>
  <c r="I19" i="31" s="1"/>
  <c r="K19" i="31" s="1"/>
  <c r="J18" i="31"/>
  <c r="I18" i="31"/>
  <c r="K18" i="31" s="1"/>
  <c r="J17" i="31"/>
  <c r="I17" i="31"/>
  <c r="K17" i="31"/>
  <c r="J16" i="31"/>
  <c r="I16" i="31" s="1"/>
  <c r="K16" i="31" s="1"/>
  <c r="J15" i="31"/>
  <c r="I15" i="31" s="1"/>
  <c r="K15" i="31" s="1"/>
  <c r="J14" i="31"/>
  <c r="I14" i="31"/>
  <c r="K14" i="31" s="1"/>
  <c r="J36" i="31"/>
  <c r="I36" i="31"/>
  <c r="J35" i="31"/>
  <c r="I35" i="31" s="1"/>
  <c r="J52" i="31"/>
  <c r="I52" i="31"/>
  <c r="K52" i="31"/>
  <c r="P51" i="31" s="1"/>
  <c r="J49" i="31"/>
  <c r="I49" i="31"/>
  <c r="K49" i="31"/>
  <c r="J48" i="31"/>
  <c r="I48" i="31" s="1"/>
  <c r="K48" i="31" s="1"/>
  <c r="J47" i="31"/>
  <c r="I47" i="31" s="1"/>
  <c r="K47" i="31" s="1"/>
  <c r="J46" i="31"/>
  <c r="I46" i="31"/>
  <c r="K46" i="31" s="1"/>
  <c r="J43" i="31"/>
  <c r="I43" i="31"/>
  <c r="K43" i="31"/>
  <c r="J42" i="31"/>
  <c r="I42" i="31" s="1"/>
  <c r="K42" i="31" s="1"/>
  <c r="J41" i="31"/>
  <c r="I41" i="31" s="1"/>
  <c r="K41" i="31" s="1"/>
  <c r="J40" i="31"/>
  <c r="I40" i="31"/>
  <c r="K40" i="31" s="1"/>
  <c r="J273" i="29"/>
  <c r="I273" i="29"/>
  <c r="J272" i="29"/>
  <c r="I272" i="29"/>
  <c r="J269" i="29"/>
  <c r="I269" i="29"/>
  <c r="K269" i="29"/>
  <c r="J268" i="29"/>
  <c r="I268" i="29"/>
  <c r="K268" i="29"/>
  <c r="J267" i="29"/>
  <c r="I267" i="29"/>
  <c r="K267" i="29"/>
  <c r="J266" i="29"/>
  <c r="I266" i="29"/>
  <c r="K266" i="29"/>
  <c r="J265" i="29"/>
  <c r="I265" i="29"/>
  <c r="H265" i="29"/>
  <c r="J264" i="29"/>
  <c r="I264" i="29"/>
  <c r="H264" i="29"/>
  <c r="K264" i="29"/>
  <c r="J263" i="29"/>
  <c r="I263" i="29"/>
  <c r="K263" i="29"/>
  <c r="J212" i="29"/>
  <c r="I212" i="29"/>
  <c r="J211" i="29"/>
  <c r="I211" i="29"/>
  <c r="J210" i="29"/>
  <c r="I210" i="29"/>
  <c r="J209" i="29"/>
  <c r="I209" i="29"/>
  <c r="J208" i="29"/>
  <c r="I208" i="29"/>
  <c r="J207" i="29"/>
  <c r="I207" i="29"/>
  <c r="J206" i="29"/>
  <c r="I206" i="29"/>
  <c r="J205" i="29"/>
  <c r="I205" i="29"/>
  <c r="H205" i="29"/>
  <c r="H206" i="29"/>
  <c r="H207" i="29"/>
  <c r="H208" i="29"/>
  <c r="H209" i="29"/>
  <c r="J204" i="29"/>
  <c r="I204" i="29"/>
  <c r="K204" i="29"/>
  <c r="J202" i="29"/>
  <c r="I202" i="29"/>
  <c r="J201" i="29"/>
  <c r="I201" i="29"/>
  <c r="J200" i="29"/>
  <c r="I200" i="29"/>
  <c r="J199" i="29"/>
  <c r="I199" i="29"/>
  <c r="J198" i="29"/>
  <c r="I198" i="29"/>
  <c r="H198" i="29"/>
  <c r="H199" i="29"/>
  <c r="H200" i="29"/>
  <c r="H201" i="29"/>
  <c r="H202" i="29"/>
  <c r="J197" i="29"/>
  <c r="I197" i="29"/>
  <c r="K197" i="29"/>
  <c r="J195" i="29"/>
  <c r="I195" i="29"/>
  <c r="H195" i="29"/>
  <c r="J194" i="29"/>
  <c r="I194" i="29"/>
  <c r="H194" i="29"/>
  <c r="J193" i="29"/>
  <c r="I193" i="29"/>
  <c r="K193" i="29"/>
  <c r="J191" i="29"/>
  <c r="I191" i="29"/>
  <c r="H191" i="29"/>
  <c r="J190" i="29"/>
  <c r="I190" i="29"/>
  <c r="K190" i="29"/>
  <c r="J189" i="29"/>
  <c r="I189" i="29"/>
  <c r="K189" i="29"/>
  <c r="J188" i="29"/>
  <c r="I188" i="29"/>
  <c r="K188" i="29"/>
  <c r="J187" i="29"/>
  <c r="I187" i="29"/>
  <c r="K187" i="29"/>
  <c r="J186" i="29"/>
  <c r="I186" i="29"/>
  <c r="H186" i="29"/>
  <c r="J185" i="29"/>
  <c r="I185" i="29"/>
  <c r="K185" i="29"/>
  <c r="J143" i="29"/>
  <c r="I143" i="29"/>
  <c r="K143" i="29"/>
  <c r="J142" i="29"/>
  <c r="I142" i="29"/>
  <c r="K142" i="29"/>
  <c r="J141" i="29"/>
  <c r="I141" i="29"/>
  <c r="K141" i="29"/>
  <c r="J140" i="29"/>
  <c r="I140" i="29"/>
  <c r="K140" i="29"/>
  <c r="J139" i="29"/>
  <c r="I139" i="29"/>
  <c r="H139" i="29"/>
  <c r="J138" i="29"/>
  <c r="I138" i="29"/>
  <c r="H138" i="29"/>
  <c r="J137" i="29"/>
  <c r="I137" i="29"/>
  <c r="K137" i="29"/>
  <c r="J86" i="29"/>
  <c r="I86" i="29"/>
  <c r="J85" i="29"/>
  <c r="I85" i="29"/>
  <c r="J84" i="29"/>
  <c r="I84" i="29"/>
  <c r="J83" i="29"/>
  <c r="I83" i="29"/>
  <c r="J82" i="29"/>
  <c r="I82" i="29"/>
  <c r="J81" i="29"/>
  <c r="I81" i="29"/>
  <c r="J80" i="29"/>
  <c r="I80" i="29"/>
  <c r="J79" i="29"/>
  <c r="I79" i="29"/>
  <c r="H79" i="29"/>
  <c r="K79" i="29"/>
  <c r="H80" i="29"/>
  <c r="H81" i="29"/>
  <c r="H82" i="29"/>
  <c r="J78" i="29"/>
  <c r="I78" i="29"/>
  <c r="K78" i="29"/>
  <c r="J76" i="29"/>
  <c r="I76" i="29"/>
  <c r="J75" i="29"/>
  <c r="I75" i="29"/>
  <c r="J74" i="29"/>
  <c r="I74" i="29"/>
  <c r="J73" i="29"/>
  <c r="I73" i="29"/>
  <c r="J72" i="29"/>
  <c r="I72" i="29"/>
  <c r="H72" i="29"/>
  <c r="H73" i="29"/>
  <c r="H74" i="29"/>
  <c r="J71" i="29"/>
  <c r="I71" i="29"/>
  <c r="K71" i="29"/>
  <c r="J69" i="29"/>
  <c r="I69" i="29"/>
  <c r="H69" i="29"/>
  <c r="J68" i="29"/>
  <c r="I68" i="29"/>
  <c r="H68" i="29"/>
  <c r="J67" i="29"/>
  <c r="I67" i="29"/>
  <c r="K67" i="29"/>
  <c r="J65" i="29"/>
  <c r="I65" i="29"/>
  <c r="H65" i="29"/>
  <c r="J64" i="29"/>
  <c r="I64" i="29"/>
  <c r="K64" i="29"/>
  <c r="J63" i="29"/>
  <c r="I63" i="29"/>
  <c r="K63" i="29"/>
  <c r="J62" i="29"/>
  <c r="I62" i="29"/>
  <c r="K62" i="29"/>
  <c r="J61" i="29"/>
  <c r="I61" i="29"/>
  <c r="K61" i="29"/>
  <c r="J60" i="29"/>
  <c r="I60" i="29"/>
  <c r="H60" i="29"/>
  <c r="J59" i="29"/>
  <c r="I59" i="29"/>
  <c r="K59" i="29"/>
  <c r="R12" i="29"/>
  <c r="Q12" i="29"/>
  <c r="P12" i="29"/>
  <c r="J286" i="29"/>
  <c r="I286" i="29"/>
  <c r="K286" i="29"/>
  <c r="J285" i="29"/>
  <c r="I285" i="29"/>
  <c r="K285" i="29"/>
  <c r="J284" i="29"/>
  <c r="I284" i="29"/>
  <c r="K284" i="29"/>
  <c r="J283" i="29"/>
  <c r="I283" i="29"/>
  <c r="K283" i="29"/>
  <c r="J280" i="29"/>
  <c r="I280" i="29"/>
  <c r="K280" i="29"/>
  <c r="J279" i="29"/>
  <c r="I279" i="29"/>
  <c r="K279" i="29"/>
  <c r="J278" i="29"/>
  <c r="I278" i="29"/>
  <c r="K278" i="29"/>
  <c r="J277" i="29"/>
  <c r="I277" i="29"/>
  <c r="K277" i="29"/>
  <c r="J183" i="29"/>
  <c r="I183" i="29"/>
  <c r="K183" i="29"/>
  <c r="J182" i="29"/>
  <c r="I182" i="29"/>
  <c r="K182" i="29"/>
  <c r="J181" i="29"/>
  <c r="I181" i="29"/>
  <c r="K181" i="29"/>
  <c r="J180" i="29"/>
  <c r="I180" i="29"/>
  <c r="K180" i="29"/>
  <c r="J179" i="29"/>
  <c r="I179" i="29"/>
  <c r="K179" i="29"/>
  <c r="J178" i="29"/>
  <c r="I178" i="29"/>
  <c r="K178" i="29"/>
  <c r="J177" i="29"/>
  <c r="I177" i="29"/>
  <c r="K177" i="29"/>
  <c r="J176" i="29"/>
  <c r="I176" i="29"/>
  <c r="K176" i="29"/>
  <c r="J175" i="29"/>
  <c r="I175" i="29"/>
  <c r="K175" i="29"/>
  <c r="J174" i="29"/>
  <c r="I174" i="29"/>
  <c r="K174" i="29"/>
  <c r="J173" i="29"/>
  <c r="I173" i="29"/>
  <c r="K173" i="29"/>
  <c r="J172" i="29"/>
  <c r="I172" i="29"/>
  <c r="K172" i="29"/>
  <c r="J171" i="29"/>
  <c r="I171" i="29"/>
  <c r="K171" i="29"/>
  <c r="J170" i="29"/>
  <c r="I170" i="29"/>
  <c r="K170" i="29"/>
  <c r="J169" i="29"/>
  <c r="I169" i="29"/>
  <c r="K169" i="29"/>
  <c r="J168" i="29"/>
  <c r="I168" i="29"/>
  <c r="K168" i="29"/>
  <c r="J167" i="29"/>
  <c r="I167" i="29"/>
  <c r="K167" i="29"/>
  <c r="J166" i="29"/>
  <c r="I166" i="29"/>
  <c r="K166" i="29"/>
  <c r="J165" i="29"/>
  <c r="I165" i="29"/>
  <c r="K165" i="29"/>
  <c r="J164" i="29"/>
  <c r="I164" i="29"/>
  <c r="K164" i="29"/>
  <c r="J163" i="29"/>
  <c r="I163" i="29"/>
  <c r="K163" i="29"/>
  <c r="J162" i="29"/>
  <c r="I162" i="29"/>
  <c r="K162" i="29"/>
  <c r="J161" i="29"/>
  <c r="I161" i="29"/>
  <c r="K161" i="29"/>
  <c r="J160" i="29"/>
  <c r="I160" i="29"/>
  <c r="K160" i="29"/>
  <c r="J159" i="29"/>
  <c r="I159" i="29"/>
  <c r="K159" i="29"/>
  <c r="J158" i="29"/>
  <c r="I158" i="29"/>
  <c r="K158" i="29"/>
  <c r="J157" i="29"/>
  <c r="I157" i="29"/>
  <c r="K157" i="29"/>
  <c r="J156" i="29"/>
  <c r="I156" i="29"/>
  <c r="K156" i="29"/>
  <c r="J155" i="29"/>
  <c r="I155" i="29"/>
  <c r="K155" i="29"/>
  <c r="J154" i="29"/>
  <c r="I154" i="29"/>
  <c r="K154" i="29"/>
  <c r="J153" i="29"/>
  <c r="I153" i="29"/>
  <c r="K153" i="29"/>
  <c r="J152" i="29"/>
  <c r="I152" i="29"/>
  <c r="K152" i="29"/>
  <c r="J151" i="29"/>
  <c r="I151" i="29"/>
  <c r="K151" i="29"/>
  <c r="J150" i="29"/>
  <c r="I150" i="29"/>
  <c r="K150" i="29"/>
  <c r="J149" i="29"/>
  <c r="I149" i="29"/>
  <c r="K149" i="29"/>
  <c r="J148" i="29"/>
  <c r="I148" i="29"/>
  <c r="K148" i="29"/>
  <c r="I53" i="29"/>
  <c r="K53" i="29"/>
  <c r="J51" i="29"/>
  <c r="I51" i="29"/>
  <c r="K51" i="29"/>
  <c r="J50" i="29"/>
  <c r="I50" i="29"/>
  <c r="K50" i="29"/>
  <c r="J49" i="29"/>
  <c r="I49" i="29"/>
  <c r="K49" i="29"/>
  <c r="J48" i="29"/>
  <c r="I48" i="29"/>
  <c r="K48" i="29"/>
  <c r="J47" i="29"/>
  <c r="I47" i="29"/>
  <c r="K47" i="29"/>
  <c r="J46" i="29"/>
  <c r="I46" i="29"/>
  <c r="K46" i="29"/>
  <c r="J45" i="29"/>
  <c r="I45" i="29"/>
  <c r="K45" i="29"/>
  <c r="J44" i="29"/>
  <c r="I44" i="29"/>
  <c r="K44" i="29"/>
  <c r="J43" i="29"/>
  <c r="I43" i="29"/>
  <c r="K43" i="29"/>
  <c r="J42" i="29"/>
  <c r="I42" i="29"/>
  <c r="K42" i="29"/>
  <c r="J41" i="29"/>
  <c r="I41" i="29"/>
  <c r="K41" i="29"/>
  <c r="J40" i="29"/>
  <c r="I40" i="29"/>
  <c r="K40" i="29"/>
  <c r="J39" i="29"/>
  <c r="I39" i="29"/>
  <c r="K39" i="29"/>
  <c r="J38" i="29"/>
  <c r="I38" i="29"/>
  <c r="K38" i="29"/>
  <c r="J37" i="29"/>
  <c r="I37" i="29"/>
  <c r="K37" i="29"/>
  <c r="J36" i="29"/>
  <c r="I36" i="29"/>
  <c r="K36" i="29"/>
  <c r="J35" i="29"/>
  <c r="I35" i="29"/>
  <c r="K35" i="29"/>
  <c r="J34" i="29"/>
  <c r="I34" i="29"/>
  <c r="K34" i="29"/>
  <c r="J33" i="29"/>
  <c r="I33" i="29"/>
  <c r="K33" i="29"/>
  <c r="J32" i="29"/>
  <c r="I32" i="29"/>
  <c r="K32" i="29"/>
  <c r="J31" i="29"/>
  <c r="I31" i="29"/>
  <c r="K31" i="29"/>
  <c r="J29" i="29"/>
  <c r="I29" i="29"/>
  <c r="K29" i="29"/>
  <c r="J28" i="29"/>
  <c r="I28" i="29"/>
  <c r="K28" i="29"/>
  <c r="J27" i="29"/>
  <c r="I27" i="29"/>
  <c r="K27" i="29"/>
  <c r="J26" i="29"/>
  <c r="I26" i="29"/>
  <c r="K26" i="29"/>
  <c r="J25" i="29"/>
  <c r="I25" i="29"/>
  <c r="K25" i="29"/>
  <c r="J24" i="29"/>
  <c r="I24" i="29"/>
  <c r="K24" i="29"/>
  <c r="J23" i="29"/>
  <c r="I23" i="29"/>
  <c r="K23" i="29"/>
  <c r="J22" i="29"/>
  <c r="I22" i="29"/>
  <c r="K22" i="29"/>
  <c r="J21" i="29"/>
  <c r="I21" i="29"/>
  <c r="K21" i="29"/>
  <c r="J20" i="29"/>
  <c r="I20" i="29"/>
  <c r="K20" i="29"/>
  <c r="J19" i="29"/>
  <c r="I19" i="29"/>
  <c r="K19" i="29"/>
  <c r="J18" i="29"/>
  <c r="I18" i="29"/>
  <c r="K18" i="29"/>
  <c r="J17" i="29"/>
  <c r="I17" i="29"/>
  <c r="K17" i="29"/>
  <c r="J16" i="29"/>
  <c r="I16" i="29"/>
  <c r="K16" i="29"/>
  <c r="J15" i="29"/>
  <c r="I15" i="29"/>
  <c r="K15" i="29"/>
  <c r="H147" i="28"/>
  <c r="J147" i="28"/>
  <c r="I147" i="28" s="1"/>
  <c r="K147" i="28" s="1"/>
  <c r="N147" i="28" s="1"/>
  <c r="R12" i="28"/>
  <c r="Q12" i="28"/>
  <c r="P12" i="28"/>
  <c r="O12" i="28"/>
  <c r="J144" i="28"/>
  <c r="I144" i="28"/>
  <c r="K144" i="28" s="1"/>
  <c r="J143" i="28"/>
  <c r="I143" i="28"/>
  <c r="K143" i="28"/>
  <c r="J142" i="28"/>
  <c r="I142" i="28"/>
  <c r="K142" i="28" s="1"/>
  <c r="J141" i="28"/>
  <c r="I141" i="28" s="1"/>
  <c r="K141" i="28" s="1"/>
  <c r="J140" i="28"/>
  <c r="I140" i="28"/>
  <c r="H140" i="28"/>
  <c r="J139" i="28"/>
  <c r="I139" i="28" s="1"/>
  <c r="K139" i="28" s="1"/>
  <c r="H139" i="28"/>
  <c r="J138" i="28"/>
  <c r="I138" i="28"/>
  <c r="K138" i="28" s="1"/>
  <c r="J87" i="28"/>
  <c r="I87" i="28" s="1"/>
  <c r="J86" i="28"/>
  <c r="I86" i="28" s="1"/>
  <c r="J85" i="28"/>
  <c r="I85" i="28" s="1"/>
  <c r="J84" i="28"/>
  <c r="I84" i="28" s="1"/>
  <c r="J83" i="28"/>
  <c r="I83" i="28" s="1"/>
  <c r="J82" i="28"/>
  <c r="I82" i="28" s="1"/>
  <c r="J81" i="28"/>
  <c r="I81" i="28" s="1"/>
  <c r="J80" i="28"/>
  <c r="I80" i="28" s="1"/>
  <c r="K80" i="28" s="1"/>
  <c r="H80" i="28"/>
  <c r="H81" i="28" s="1"/>
  <c r="J79" i="28"/>
  <c r="I79" i="28" s="1"/>
  <c r="K79" i="28" s="1"/>
  <c r="J77" i="28"/>
  <c r="I77" i="28"/>
  <c r="J76" i="28"/>
  <c r="I76" i="28"/>
  <c r="J75" i="28"/>
  <c r="I75" i="28"/>
  <c r="J74" i="28"/>
  <c r="I74" i="28"/>
  <c r="J73" i="28"/>
  <c r="I73" i="28"/>
  <c r="H73" i="28"/>
  <c r="H74" i="28"/>
  <c r="J72" i="28"/>
  <c r="I72" i="28"/>
  <c r="K72" i="28" s="1"/>
  <c r="J70" i="28"/>
  <c r="I70" i="28" s="1"/>
  <c r="K70" i="28" s="1"/>
  <c r="H70" i="28"/>
  <c r="J69" i="28"/>
  <c r="I69" i="28"/>
  <c r="H69" i="28"/>
  <c r="J68" i="28"/>
  <c r="I68" i="28" s="1"/>
  <c r="K68" i="28" s="1"/>
  <c r="J66" i="28"/>
  <c r="I66" i="28"/>
  <c r="H66" i="28"/>
  <c r="J65" i="28"/>
  <c r="I65" i="28" s="1"/>
  <c r="K65" i="28" s="1"/>
  <c r="J64" i="28"/>
  <c r="I64" i="28"/>
  <c r="K64" i="28" s="1"/>
  <c r="J63" i="28"/>
  <c r="I63" i="28" s="1"/>
  <c r="K63" i="28" s="1"/>
  <c r="J62" i="28"/>
  <c r="I62" i="28"/>
  <c r="K62" i="28" s="1"/>
  <c r="J61" i="28"/>
  <c r="I61" i="28" s="1"/>
  <c r="K61" i="28" s="1"/>
  <c r="H61" i="28"/>
  <c r="J60" i="28"/>
  <c r="I60" i="28"/>
  <c r="K60" i="28" s="1"/>
  <c r="J154" i="28"/>
  <c r="I154" i="28" s="1"/>
  <c r="K154" i="28" s="1"/>
  <c r="J153" i="28"/>
  <c r="I153" i="28"/>
  <c r="K153" i="28" s="1"/>
  <c r="J152" i="28"/>
  <c r="I152" i="28" s="1"/>
  <c r="K152" i="28" s="1"/>
  <c r="J151" i="28"/>
  <c r="I151" i="28"/>
  <c r="K151" i="28" s="1"/>
  <c r="N150" i="28" s="1"/>
  <c r="I58" i="28"/>
  <c r="K58" i="28" s="1"/>
  <c r="I57" i="28"/>
  <c r="K57" i="28" s="1"/>
  <c r="I56" i="28"/>
  <c r="K56" i="28" s="1"/>
  <c r="I55" i="28"/>
  <c r="K55" i="28" s="1"/>
  <c r="I54" i="28"/>
  <c r="K54" i="28" s="1"/>
  <c r="J52" i="28"/>
  <c r="I52" i="28" s="1"/>
  <c r="K52" i="28" s="1"/>
  <c r="J51" i="28"/>
  <c r="I51" i="28"/>
  <c r="K51" i="28" s="1"/>
  <c r="J50" i="28"/>
  <c r="I50" i="28" s="1"/>
  <c r="K50" i="28" s="1"/>
  <c r="J49" i="28"/>
  <c r="I49" i="28"/>
  <c r="K49" i="28" s="1"/>
  <c r="J48" i="28"/>
  <c r="I48" i="28" s="1"/>
  <c r="K48" i="28" s="1"/>
  <c r="J47" i="28"/>
  <c r="I47" i="28"/>
  <c r="K47" i="28" s="1"/>
  <c r="J46" i="28"/>
  <c r="I46" i="28" s="1"/>
  <c r="K46" i="28" s="1"/>
  <c r="J45" i="28"/>
  <c r="I45" i="28"/>
  <c r="K45" i="28" s="1"/>
  <c r="J44" i="28"/>
  <c r="I44" i="28" s="1"/>
  <c r="K44" i="28" s="1"/>
  <c r="J43" i="28"/>
  <c r="I43" i="28"/>
  <c r="K43" i="28" s="1"/>
  <c r="J42" i="28"/>
  <c r="I42" i="28" s="1"/>
  <c r="K42" i="28" s="1"/>
  <c r="J41" i="28"/>
  <c r="I41" i="28"/>
  <c r="K41" i="28" s="1"/>
  <c r="J40" i="28"/>
  <c r="I40" i="28" s="1"/>
  <c r="K40" i="28" s="1"/>
  <c r="J39" i="28"/>
  <c r="I39" i="28"/>
  <c r="K39" i="28" s="1"/>
  <c r="J38" i="28"/>
  <c r="I38" i="28" s="1"/>
  <c r="K38" i="28" s="1"/>
  <c r="J37" i="28"/>
  <c r="I37" i="28"/>
  <c r="K37" i="28" s="1"/>
  <c r="J36" i="28"/>
  <c r="I36" i="28" s="1"/>
  <c r="K36" i="28" s="1"/>
  <c r="J35" i="28"/>
  <c r="I35" i="28"/>
  <c r="K35" i="28" s="1"/>
  <c r="J34" i="28"/>
  <c r="I34" i="28" s="1"/>
  <c r="K34" i="28" s="1"/>
  <c r="J33" i="28"/>
  <c r="I33" i="28"/>
  <c r="K33" i="28" s="1"/>
  <c r="J32" i="28"/>
  <c r="I32" i="28" s="1"/>
  <c r="K32" i="28" s="1"/>
  <c r="J30" i="28"/>
  <c r="I30" i="28"/>
  <c r="K30" i="28" s="1"/>
  <c r="J29" i="28"/>
  <c r="I29" i="28" s="1"/>
  <c r="K29" i="28" s="1"/>
  <c r="J28" i="28"/>
  <c r="I28" i="28"/>
  <c r="K28" i="28" s="1"/>
  <c r="J27" i="28"/>
  <c r="I27" i="28" s="1"/>
  <c r="K27" i="28" s="1"/>
  <c r="J26" i="28"/>
  <c r="I26" i="28"/>
  <c r="K26" i="28" s="1"/>
  <c r="J25" i="28"/>
  <c r="I25" i="28" s="1"/>
  <c r="K25" i="28" s="1"/>
  <c r="J24" i="28"/>
  <c r="I24" i="28"/>
  <c r="K24" i="28" s="1"/>
  <c r="J23" i="28"/>
  <c r="I23" i="28" s="1"/>
  <c r="K23" i="28" s="1"/>
  <c r="J22" i="28"/>
  <c r="I22" i="28"/>
  <c r="K22" i="28" s="1"/>
  <c r="J21" i="28"/>
  <c r="I21" i="28" s="1"/>
  <c r="K21" i="28" s="1"/>
  <c r="J20" i="28"/>
  <c r="I20" i="28"/>
  <c r="K20" i="28" s="1"/>
  <c r="J19" i="28"/>
  <c r="I19" i="28" s="1"/>
  <c r="K19" i="28" s="1"/>
  <c r="J18" i="28"/>
  <c r="I18" i="28"/>
  <c r="K18" i="28" s="1"/>
  <c r="J17" i="28"/>
  <c r="I17" i="28" s="1"/>
  <c r="K17" i="28" s="1"/>
  <c r="J16" i="28"/>
  <c r="I16" i="28"/>
  <c r="K16" i="28" s="1"/>
  <c r="J15" i="28"/>
  <c r="I15" i="28" s="1"/>
  <c r="K15" i="28" s="1"/>
  <c r="H351" i="26"/>
  <c r="H350" i="26"/>
  <c r="J351" i="26"/>
  <c r="I351" i="26" s="1"/>
  <c r="J350" i="26"/>
  <c r="I350" i="26"/>
  <c r="J284" i="26"/>
  <c r="I284" i="26" s="1"/>
  <c r="K284" i="26" s="1"/>
  <c r="J283" i="26"/>
  <c r="I283" i="26" s="1"/>
  <c r="K283" i="26" s="1"/>
  <c r="J282" i="26"/>
  <c r="I282" i="26"/>
  <c r="K282" i="26" s="1"/>
  <c r="J281" i="26"/>
  <c r="I281" i="26"/>
  <c r="K281" i="26"/>
  <c r="J280" i="26"/>
  <c r="I280" i="26"/>
  <c r="H280" i="26"/>
  <c r="J279" i="26"/>
  <c r="I279" i="26" s="1"/>
  <c r="H279" i="26"/>
  <c r="J278" i="26"/>
  <c r="I278" i="26"/>
  <c r="K278" i="26" s="1"/>
  <c r="J227" i="26"/>
  <c r="I227" i="26"/>
  <c r="J226" i="26"/>
  <c r="I226" i="26" s="1"/>
  <c r="J225" i="26"/>
  <c r="I225" i="26"/>
  <c r="J224" i="26"/>
  <c r="I224" i="26" s="1"/>
  <c r="J223" i="26"/>
  <c r="I223" i="26"/>
  <c r="J222" i="26"/>
  <c r="I222" i="26" s="1"/>
  <c r="J221" i="26"/>
  <c r="I221" i="26"/>
  <c r="J220" i="26"/>
  <c r="I220" i="26" s="1"/>
  <c r="H220" i="26"/>
  <c r="H221" i="26"/>
  <c r="H222" i="26" s="1"/>
  <c r="H223" i="26" s="1"/>
  <c r="H224" i="26" s="1"/>
  <c r="H225" i="26" s="1"/>
  <c r="J219" i="26"/>
  <c r="I219" i="26" s="1"/>
  <c r="K219" i="26" s="1"/>
  <c r="J217" i="26"/>
  <c r="I217" i="26" s="1"/>
  <c r="J216" i="26"/>
  <c r="I216" i="26"/>
  <c r="J215" i="26"/>
  <c r="I215" i="26"/>
  <c r="J214" i="26"/>
  <c r="I214" i="26"/>
  <c r="J213" i="26"/>
  <c r="I213" i="26"/>
  <c r="H213" i="26"/>
  <c r="J212" i="26"/>
  <c r="I212" i="26"/>
  <c r="K212" i="26"/>
  <c r="J210" i="26"/>
  <c r="I210" i="26"/>
  <c r="H210" i="26"/>
  <c r="J209" i="26"/>
  <c r="I209" i="26" s="1"/>
  <c r="H209" i="26"/>
  <c r="J208" i="26"/>
  <c r="I208" i="26"/>
  <c r="K208" i="26" s="1"/>
  <c r="J206" i="26"/>
  <c r="I206" i="26"/>
  <c r="H206" i="26"/>
  <c r="J205" i="26"/>
  <c r="I205" i="26"/>
  <c r="K205" i="26"/>
  <c r="J204" i="26"/>
  <c r="I204" i="26" s="1"/>
  <c r="K204" i="26" s="1"/>
  <c r="J203" i="26"/>
  <c r="I203" i="26"/>
  <c r="K203" i="26" s="1"/>
  <c r="J202" i="26"/>
  <c r="I202" i="26"/>
  <c r="K202" i="26"/>
  <c r="J201" i="26"/>
  <c r="I201" i="26"/>
  <c r="H201" i="26"/>
  <c r="J200" i="26"/>
  <c r="I200" i="26" s="1"/>
  <c r="K200" i="26" s="1"/>
  <c r="J147" i="26"/>
  <c r="I147" i="26"/>
  <c r="K147" i="26" s="1"/>
  <c r="J144" i="26"/>
  <c r="I144" i="26"/>
  <c r="K144" i="26"/>
  <c r="J143" i="26"/>
  <c r="I143" i="26"/>
  <c r="H143" i="26"/>
  <c r="J142" i="26"/>
  <c r="I142" i="26" s="1"/>
  <c r="H142" i="26"/>
  <c r="J141" i="26"/>
  <c r="I141" i="26"/>
  <c r="K141" i="26" s="1"/>
  <c r="J90" i="26"/>
  <c r="I90" i="26"/>
  <c r="J89" i="26"/>
  <c r="I89" i="26" s="1"/>
  <c r="J88" i="26"/>
  <c r="I88" i="26"/>
  <c r="J87" i="26"/>
  <c r="I87" i="26" s="1"/>
  <c r="J86" i="26"/>
  <c r="I86" i="26"/>
  <c r="J85" i="26"/>
  <c r="I85" i="26" s="1"/>
  <c r="J84" i="26"/>
  <c r="I84" i="26"/>
  <c r="J83" i="26"/>
  <c r="I83" i="26" s="1"/>
  <c r="H83" i="26"/>
  <c r="H84" i="26"/>
  <c r="H85" i="26" s="1"/>
  <c r="J82" i="26"/>
  <c r="I82" i="26"/>
  <c r="K82" i="26"/>
  <c r="J80" i="26"/>
  <c r="I80" i="26" s="1"/>
  <c r="J79" i="26"/>
  <c r="I79" i="26"/>
  <c r="J78" i="26"/>
  <c r="I78" i="26" s="1"/>
  <c r="J77" i="26"/>
  <c r="I77" i="26"/>
  <c r="J76" i="26"/>
  <c r="I76" i="26" s="1"/>
  <c r="H76" i="26"/>
  <c r="H77" i="26"/>
  <c r="H78" i="26" s="1"/>
  <c r="J75" i="26"/>
  <c r="I75" i="26"/>
  <c r="K75" i="26"/>
  <c r="J73" i="26"/>
  <c r="I73" i="26" s="1"/>
  <c r="H73" i="26"/>
  <c r="J72" i="26"/>
  <c r="I72" i="26" s="1"/>
  <c r="H72" i="26"/>
  <c r="J71" i="26"/>
  <c r="I71" i="26"/>
  <c r="K71" i="26" s="1"/>
  <c r="J69" i="26"/>
  <c r="I69" i="26"/>
  <c r="H69" i="26"/>
  <c r="J68" i="26"/>
  <c r="I68" i="26" s="1"/>
  <c r="K68" i="26" s="1"/>
  <c r="J67" i="26"/>
  <c r="I67" i="26" s="1"/>
  <c r="K67" i="26" s="1"/>
  <c r="J66" i="26"/>
  <c r="I66" i="26"/>
  <c r="K66" i="26" s="1"/>
  <c r="J65" i="26"/>
  <c r="I65" i="26"/>
  <c r="K65" i="26"/>
  <c r="J64" i="26"/>
  <c r="I64" i="26" s="1"/>
  <c r="H64" i="26"/>
  <c r="J63" i="26"/>
  <c r="I63" i="26" s="1"/>
  <c r="K63" i="26" s="1"/>
  <c r="R12" i="26"/>
  <c r="Q12" i="26"/>
  <c r="J198" i="26"/>
  <c r="I198" i="26" s="1"/>
  <c r="K198" i="26" s="1"/>
  <c r="J197" i="26"/>
  <c r="I197" i="26" s="1"/>
  <c r="K197" i="26" s="1"/>
  <c r="J196" i="26"/>
  <c r="I196" i="26"/>
  <c r="K196" i="26" s="1"/>
  <c r="J195" i="26"/>
  <c r="I195" i="26"/>
  <c r="K195" i="26" s="1"/>
  <c r="J194" i="26"/>
  <c r="I194" i="26" s="1"/>
  <c r="K194" i="26" s="1"/>
  <c r="J370" i="26"/>
  <c r="I370" i="26" s="1"/>
  <c r="K370" i="26" s="1"/>
  <c r="J369" i="26"/>
  <c r="I369" i="26"/>
  <c r="K369" i="26" s="1"/>
  <c r="J368" i="26"/>
  <c r="I368" i="26"/>
  <c r="K368" i="26"/>
  <c r="J367" i="26"/>
  <c r="I367" i="26" s="1"/>
  <c r="K367" i="26" s="1"/>
  <c r="J364" i="26"/>
  <c r="I364" i="26" s="1"/>
  <c r="K364" i="26" s="1"/>
  <c r="J363" i="26"/>
  <c r="I363" i="26"/>
  <c r="K363" i="26" s="1"/>
  <c r="J362" i="26"/>
  <c r="I362" i="26"/>
  <c r="K362" i="26"/>
  <c r="J361" i="26"/>
  <c r="I361" i="26" s="1"/>
  <c r="K361" i="26" s="1"/>
  <c r="J358" i="26"/>
  <c r="I358" i="26" s="1"/>
  <c r="K358" i="26" s="1"/>
  <c r="J357" i="26"/>
  <c r="I357" i="26"/>
  <c r="K357" i="26" s="1"/>
  <c r="J356" i="26"/>
  <c r="I356" i="26"/>
  <c r="K356" i="26"/>
  <c r="J355" i="26"/>
  <c r="I355" i="26"/>
  <c r="K355" i="26"/>
  <c r="I345" i="26"/>
  <c r="K345" i="26" s="1"/>
  <c r="J342" i="26"/>
  <c r="I342" i="26"/>
  <c r="K342" i="26"/>
  <c r="J341" i="26"/>
  <c r="I341" i="26"/>
  <c r="K341" i="26"/>
  <c r="J340" i="26"/>
  <c r="I340" i="26" s="1"/>
  <c r="K340" i="26" s="1"/>
  <c r="J339" i="26"/>
  <c r="I339" i="26"/>
  <c r="K339" i="26" s="1"/>
  <c r="J338" i="26"/>
  <c r="I338" i="26"/>
  <c r="K338" i="26"/>
  <c r="J337" i="26"/>
  <c r="I337" i="26"/>
  <c r="K337" i="26"/>
  <c r="J336" i="26"/>
  <c r="I336" i="26" s="1"/>
  <c r="K336" i="26" s="1"/>
  <c r="J335" i="26"/>
  <c r="I335" i="26"/>
  <c r="K335" i="26" s="1"/>
  <c r="J334" i="26"/>
  <c r="I334" i="26"/>
  <c r="K334" i="26"/>
  <c r="J333" i="26"/>
  <c r="I333" i="26"/>
  <c r="K333" i="26"/>
  <c r="J332" i="26"/>
  <c r="I332" i="26" s="1"/>
  <c r="K332" i="26" s="1"/>
  <c r="I331" i="26"/>
  <c r="K331" i="26"/>
  <c r="J326" i="26"/>
  <c r="I326" i="26"/>
  <c r="K326" i="26"/>
  <c r="J325" i="26"/>
  <c r="I325" i="26" s="1"/>
  <c r="K325" i="26" s="1"/>
  <c r="J324" i="26"/>
  <c r="I324" i="26"/>
  <c r="K324" i="26" s="1"/>
  <c r="J323" i="26"/>
  <c r="I323" i="26"/>
  <c r="K323" i="26"/>
  <c r="J322" i="26"/>
  <c r="I322" i="26"/>
  <c r="K322" i="26"/>
  <c r="J321" i="26"/>
  <c r="I321" i="26" s="1"/>
  <c r="K321" i="26" s="1"/>
  <c r="J320" i="26"/>
  <c r="I320" i="26"/>
  <c r="K320" i="26" s="1"/>
  <c r="J319" i="26"/>
  <c r="I319" i="26"/>
  <c r="K319" i="26"/>
  <c r="J318" i="26"/>
  <c r="I318" i="26"/>
  <c r="K318" i="26"/>
  <c r="J317" i="26"/>
  <c r="I317" i="26" s="1"/>
  <c r="K317" i="26" s="1"/>
  <c r="J316" i="26"/>
  <c r="I316" i="26"/>
  <c r="K316" i="26" s="1"/>
  <c r="J315" i="26"/>
  <c r="I315" i="26"/>
  <c r="K315" i="26" s="1"/>
  <c r="J314" i="26"/>
  <c r="I314" i="26"/>
  <c r="K314" i="26"/>
  <c r="J313" i="26"/>
  <c r="I313" i="26" s="1"/>
  <c r="K313" i="26" s="1"/>
  <c r="J312" i="26"/>
  <c r="I312" i="26" s="1"/>
  <c r="K312" i="26" s="1"/>
  <c r="J311" i="26"/>
  <c r="I311" i="26"/>
  <c r="K311" i="26"/>
  <c r="J309" i="26"/>
  <c r="I309" i="26"/>
  <c r="K309" i="26"/>
  <c r="J308" i="26"/>
  <c r="I308" i="26" s="1"/>
  <c r="K308" i="26" s="1"/>
  <c r="J307" i="26"/>
  <c r="I307" i="26"/>
  <c r="K307" i="26" s="1"/>
  <c r="J306" i="26"/>
  <c r="I306" i="26"/>
  <c r="K306" i="26" s="1"/>
  <c r="J305" i="26"/>
  <c r="I305" i="26"/>
  <c r="K305" i="26"/>
  <c r="J303" i="26"/>
  <c r="I303" i="26" s="1"/>
  <c r="K303" i="26" s="1"/>
  <c r="J302" i="26"/>
  <c r="I302" i="26" s="1"/>
  <c r="K302" i="26" s="1"/>
  <c r="J301" i="26"/>
  <c r="I301" i="26"/>
  <c r="K301" i="26"/>
  <c r="J300" i="26"/>
  <c r="I300" i="26"/>
  <c r="K300" i="26"/>
  <c r="J299" i="26"/>
  <c r="I299" i="26" s="1"/>
  <c r="K299" i="26" s="1"/>
  <c r="J298" i="26"/>
  <c r="I298" i="26"/>
  <c r="K298" i="26" s="1"/>
  <c r="J297" i="26"/>
  <c r="I297" i="26"/>
  <c r="K297" i="26" s="1"/>
  <c r="J296" i="26"/>
  <c r="I296" i="26"/>
  <c r="K296" i="26"/>
  <c r="J295" i="26"/>
  <c r="I295" i="26" s="1"/>
  <c r="K295" i="26" s="1"/>
  <c r="J294" i="26"/>
  <c r="I294" i="26" s="1"/>
  <c r="K294" i="26" s="1"/>
  <c r="J293" i="26"/>
  <c r="I293" i="26"/>
  <c r="K293" i="26"/>
  <c r="J292" i="26"/>
  <c r="I292" i="26"/>
  <c r="K292" i="26"/>
  <c r="J291" i="26"/>
  <c r="I291" i="26" s="1"/>
  <c r="K291" i="26" s="1"/>
  <c r="J290" i="26"/>
  <c r="I290" i="26"/>
  <c r="K290" i="26" s="1"/>
  <c r="J289" i="26"/>
  <c r="I289" i="26"/>
  <c r="K289" i="26" s="1"/>
  <c r="J190" i="26"/>
  <c r="I190" i="26"/>
  <c r="K190" i="26"/>
  <c r="J189" i="26"/>
  <c r="I189" i="26" s="1"/>
  <c r="K189" i="26" s="1"/>
  <c r="J188" i="26"/>
  <c r="I188" i="26" s="1"/>
  <c r="K188" i="26" s="1"/>
  <c r="J187" i="26"/>
  <c r="I187" i="26"/>
  <c r="K187" i="26"/>
  <c r="J186" i="26"/>
  <c r="I186" i="26"/>
  <c r="K186" i="26" s="1"/>
  <c r="J185" i="26"/>
  <c r="I185" i="26" s="1"/>
  <c r="K185" i="26" s="1"/>
  <c r="J184" i="26"/>
  <c r="I184" i="26" s="1"/>
  <c r="K184" i="26" s="1"/>
  <c r="J183" i="26"/>
  <c r="I183" i="26" s="1"/>
  <c r="K183" i="26" s="1"/>
  <c r="J182" i="26"/>
  <c r="I182" i="26"/>
  <c r="K182" i="26" s="1"/>
  <c r="J181" i="26"/>
  <c r="I181" i="26" s="1"/>
  <c r="K181" i="26" s="1"/>
  <c r="J180" i="26"/>
  <c r="I180" i="26" s="1"/>
  <c r="K180" i="26" s="1"/>
  <c r="J179" i="26"/>
  <c r="I179" i="26" s="1"/>
  <c r="K179" i="26" s="1"/>
  <c r="J178" i="26"/>
  <c r="I178" i="26"/>
  <c r="K178" i="26" s="1"/>
  <c r="J177" i="26"/>
  <c r="I177" i="26" s="1"/>
  <c r="K177" i="26" s="1"/>
  <c r="J176" i="26"/>
  <c r="I176" i="26" s="1"/>
  <c r="K176" i="26" s="1"/>
  <c r="J175" i="26"/>
  <c r="I175" i="26" s="1"/>
  <c r="K175" i="26" s="1"/>
  <c r="J174" i="26"/>
  <c r="I174" i="26"/>
  <c r="K174" i="26" s="1"/>
  <c r="J173" i="26"/>
  <c r="I173" i="26" s="1"/>
  <c r="K173" i="26" s="1"/>
  <c r="J172" i="26"/>
  <c r="I172" i="26" s="1"/>
  <c r="K172" i="26" s="1"/>
  <c r="J171" i="26"/>
  <c r="I171" i="26" s="1"/>
  <c r="K171" i="26" s="1"/>
  <c r="J170" i="26"/>
  <c r="I170" i="26"/>
  <c r="K170" i="26" s="1"/>
  <c r="J169" i="26"/>
  <c r="I169" i="26" s="1"/>
  <c r="K169" i="26" s="1"/>
  <c r="J168" i="26"/>
  <c r="I168" i="26" s="1"/>
  <c r="K168" i="26" s="1"/>
  <c r="J166" i="26"/>
  <c r="I166" i="26" s="1"/>
  <c r="K166" i="26" s="1"/>
  <c r="J165" i="26"/>
  <c r="I165" i="26"/>
  <c r="K165" i="26" s="1"/>
  <c r="J164" i="26"/>
  <c r="I164" i="26" s="1"/>
  <c r="K164" i="26" s="1"/>
  <c r="J163" i="26"/>
  <c r="I163" i="26" s="1"/>
  <c r="K163" i="26" s="1"/>
  <c r="J162" i="26"/>
  <c r="I162" i="26" s="1"/>
  <c r="K162" i="26" s="1"/>
  <c r="J161" i="26"/>
  <c r="I161" i="26"/>
  <c r="K161" i="26" s="1"/>
  <c r="J160" i="26"/>
  <c r="I160" i="26" s="1"/>
  <c r="K160" i="26" s="1"/>
  <c r="J159" i="26"/>
  <c r="I159" i="26" s="1"/>
  <c r="K159" i="26" s="1"/>
  <c r="J158" i="26"/>
  <c r="I158" i="26"/>
  <c r="K158" i="26" s="1"/>
  <c r="J157" i="26"/>
  <c r="I157" i="26" s="1"/>
  <c r="K157" i="26" s="1"/>
  <c r="J156" i="26"/>
  <c r="I156" i="26"/>
  <c r="K156" i="26" s="1"/>
  <c r="J155" i="26"/>
  <c r="I155" i="26" s="1"/>
  <c r="K155" i="26" s="1"/>
  <c r="J154" i="26"/>
  <c r="I154" i="26"/>
  <c r="K154" i="26" s="1"/>
  <c r="J153" i="26"/>
  <c r="I153" i="26" s="1"/>
  <c r="K153" i="26" s="1"/>
  <c r="J152" i="26"/>
  <c r="I152" i="26"/>
  <c r="K152" i="26" s="1"/>
  <c r="I61" i="26"/>
  <c r="K61" i="26" s="1"/>
  <c r="I60" i="26"/>
  <c r="K60" i="26" s="1"/>
  <c r="I59" i="26"/>
  <c r="K59" i="26" s="1"/>
  <c r="I58" i="26"/>
  <c r="K58" i="26" s="1"/>
  <c r="I57" i="26"/>
  <c r="K57" i="26" s="1"/>
  <c r="J55" i="26"/>
  <c r="I55" i="26" s="1"/>
  <c r="K55" i="26" s="1"/>
  <c r="J54" i="26"/>
  <c r="I54" i="26"/>
  <c r="K54" i="26" s="1"/>
  <c r="J53" i="26"/>
  <c r="I53" i="26" s="1"/>
  <c r="K53" i="26" s="1"/>
  <c r="J52" i="26"/>
  <c r="I52" i="26"/>
  <c r="K52" i="26" s="1"/>
  <c r="J51" i="26"/>
  <c r="I51" i="26" s="1"/>
  <c r="K51" i="26" s="1"/>
  <c r="J50" i="26"/>
  <c r="I50" i="26"/>
  <c r="K50" i="26" s="1"/>
  <c r="J49" i="26"/>
  <c r="I49" i="26" s="1"/>
  <c r="K49" i="26" s="1"/>
  <c r="J48" i="26"/>
  <c r="I48" i="26"/>
  <c r="K48" i="26" s="1"/>
  <c r="J47" i="26"/>
  <c r="I47" i="26" s="1"/>
  <c r="K47" i="26" s="1"/>
  <c r="J46" i="26"/>
  <c r="I46" i="26"/>
  <c r="K46" i="26" s="1"/>
  <c r="J45" i="26"/>
  <c r="I45" i="26" s="1"/>
  <c r="K45" i="26" s="1"/>
  <c r="J44" i="26"/>
  <c r="I44" i="26"/>
  <c r="K44" i="26" s="1"/>
  <c r="J43" i="26"/>
  <c r="I43" i="26" s="1"/>
  <c r="K43" i="26" s="1"/>
  <c r="J42" i="26"/>
  <c r="I42" i="26"/>
  <c r="K42" i="26" s="1"/>
  <c r="J41" i="26"/>
  <c r="I41" i="26" s="1"/>
  <c r="K41" i="26" s="1"/>
  <c r="J40" i="26"/>
  <c r="I40" i="26"/>
  <c r="K40" i="26" s="1"/>
  <c r="J39" i="26"/>
  <c r="I39" i="26" s="1"/>
  <c r="K39" i="26" s="1"/>
  <c r="J38" i="26"/>
  <c r="I38" i="26"/>
  <c r="K38" i="26" s="1"/>
  <c r="J37" i="26"/>
  <c r="I37" i="26" s="1"/>
  <c r="K37" i="26" s="1"/>
  <c r="J36" i="26"/>
  <c r="I36" i="26"/>
  <c r="K36" i="26" s="1"/>
  <c r="J35" i="26"/>
  <c r="I35" i="26" s="1"/>
  <c r="K35" i="26" s="1"/>
  <c r="J31" i="26"/>
  <c r="I31" i="26"/>
  <c r="K31" i="26" s="1"/>
  <c r="J30" i="26"/>
  <c r="I30" i="26" s="1"/>
  <c r="K30" i="26" s="1"/>
  <c r="J29" i="26"/>
  <c r="I29" i="26"/>
  <c r="K29" i="26" s="1"/>
  <c r="J28" i="26"/>
  <c r="I28" i="26" s="1"/>
  <c r="K28" i="26" s="1"/>
  <c r="J27" i="26"/>
  <c r="I27" i="26"/>
  <c r="K27" i="26" s="1"/>
  <c r="J26" i="26"/>
  <c r="I26" i="26" s="1"/>
  <c r="K26" i="26" s="1"/>
  <c r="J25" i="26"/>
  <c r="I25" i="26"/>
  <c r="K25" i="26" s="1"/>
  <c r="J24" i="26"/>
  <c r="I24" i="26" s="1"/>
  <c r="K24" i="26" s="1"/>
  <c r="J23" i="26"/>
  <c r="I23" i="26"/>
  <c r="K23" i="26" s="1"/>
  <c r="J22" i="26"/>
  <c r="I22" i="26" s="1"/>
  <c r="K22" i="26" s="1"/>
  <c r="J21" i="26"/>
  <c r="I21" i="26"/>
  <c r="K21" i="26" s="1"/>
  <c r="J20" i="26"/>
  <c r="I20" i="26" s="1"/>
  <c r="K20" i="26" s="1"/>
  <c r="J19" i="26"/>
  <c r="I19" i="26"/>
  <c r="K19" i="26" s="1"/>
  <c r="J18" i="26"/>
  <c r="I18" i="26" s="1"/>
  <c r="K18" i="26" s="1"/>
  <c r="J17" i="26"/>
  <c r="I17" i="26"/>
  <c r="K17" i="26" s="1"/>
  <c r="J16" i="26"/>
  <c r="I16" i="26" s="1"/>
  <c r="K16" i="26" s="1"/>
  <c r="J15" i="26"/>
  <c r="I15" i="26"/>
  <c r="K15" i="26" s="1"/>
  <c r="G17" i="24"/>
  <c r="Q82" i="24"/>
  <c r="G82" i="24"/>
  <c r="Q81" i="24"/>
  <c r="G81" i="24"/>
  <c r="Q80" i="24"/>
  <c r="G80" i="24"/>
  <c r="Q79" i="24"/>
  <c r="G79" i="24"/>
  <c r="Q78" i="24"/>
  <c r="G78" i="24"/>
  <c r="Q77" i="24"/>
  <c r="G77" i="24"/>
  <c r="Q76" i="24"/>
  <c r="G76" i="24"/>
  <c r="Q75" i="24"/>
  <c r="G75" i="24"/>
  <c r="Q74" i="24"/>
  <c r="G74" i="24"/>
  <c r="Q73" i="24"/>
  <c r="G73" i="24"/>
  <c r="Q72" i="24"/>
  <c r="G72" i="24"/>
  <c r="Q71" i="24"/>
  <c r="G71" i="24"/>
  <c r="Q68" i="24"/>
  <c r="G68" i="24"/>
  <c r="Q67" i="24"/>
  <c r="G67" i="24"/>
  <c r="Q66" i="24"/>
  <c r="G66" i="24"/>
  <c r="Q65" i="24"/>
  <c r="G65" i="24"/>
  <c r="Q64" i="24"/>
  <c r="G64" i="24"/>
  <c r="Q63" i="24"/>
  <c r="G63" i="24"/>
  <c r="Q62" i="24"/>
  <c r="G62" i="24"/>
  <c r="Q61" i="24"/>
  <c r="G61" i="24"/>
  <c r="Q60" i="24"/>
  <c r="G60" i="24"/>
  <c r="O59" i="24"/>
  <c r="N59" i="24"/>
  <c r="M59" i="24"/>
  <c r="L59" i="24"/>
  <c r="K59" i="24"/>
  <c r="Q57" i="24"/>
  <c r="G57" i="24"/>
  <c r="Q56" i="24"/>
  <c r="G56" i="24"/>
  <c r="Q55" i="24"/>
  <c r="G55" i="24"/>
  <c r="Q54" i="24"/>
  <c r="G54" i="24"/>
  <c r="Q53" i="24"/>
  <c r="G53" i="24"/>
  <c r="Q52" i="24"/>
  <c r="G52" i="24"/>
  <c r="Q51" i="24"/>
  <c r="G51" i="24"/>
  <c r="Q50" i="24"/>
  <c r="G50" i="24"/>
  <c r="Q49" i="24"/>
  <c r="G49" i="24"/>
  <c r="O48" i="24"/>
  <c r="N48" i="24"/>
  <c r="M48" i="24"/>
  <c r="L48" i="24"/>
  <c r="K48" i="24"/>
  <c r="Q46" i="24"/>
  <c r="G46" i="24"/>
  <c r="Q45" i="24"/>
  <c r="G45" i="24"/>
  <c r="Q44" i="24"/>
  <c r="G44" i="24"/>
  <c r="Q43" i="24"/>
  <c r="G43" i="24"/>
  <c r="Q42" i="24"/>
  <c r="G42" i="24"/>
  <c r="Q41" i="24"/>
  <c r="G41" i="24"/>
  <c r="Q40" i="24"/>
  <c r="G40" i="24"/>
  <c r="Q39" i="24"/>
  <c r="G39" i="24"/>
  <c r="Q38" i="24"/>
  <c r="G38" i="24"/>
  <c r="O37" i="24"/>
  <c r="N37" i="24"/>
  <c r="M37" i="24"/>
  <c r="L37" i="24"/>
  <c r="K37" i="24"/>
  <c r="Q35" i="24"/>
  <c r="G35" i="24"/>
  <c r="Q34" i="24"/>
  <c r="G34" i="24"/>
  <c r="Q33" i="24"/>
  <c r="G33" i="24"/>
  <c r="Q32" i="24"/>
  <c r="G32" i="24"/>
  <c r="Q31" i="24"/>
  <c r="G31" i="24"/>
  <c r="Q30" i="24"/>
  <c r="G30" i="24"/>
  <c r="Q29" i="24"/>
  <c r="G29" i="24"/>
  <c r="Q28" i="24"/>
  <c r="G28" i="24"/>
  <c r="Q27" i="24"/>
  <c r="G27" i="24"/>
  <c r="O26" i="24"/>
  <c r="N26" i="24"/>
  <c r="M26" i="24"/>
  <c r="L26" i="24"/>
  <c r="K26" i="24"/>
  <c r="Q24" i="24"/>
  <c r="G24" i="24"/>
  <c r="Q23" i="24"/>
  <c r="G23" i="24"/>
  <c r="Q22" i="24"/>
  <c r="G22" i="24"/>
  <c r="Q21" i="24"/>
  <c r="G21" i="24"/>
  <c r="Q20" i="24"/>
  <c r="G20" i="24"/>
  <c r="Q18" i="24"/>
  <c r="G18" i="24"/>
  <c r="Q17" i="24"/>
  <c r="Q16" i="24"/>
  <c r="G16" i="24"/>
  <c r="Q15" i="24"/>
  <c r="G15" i="24"/>
  <c r="Q14" i="24"/>
  <c r="G14" i="24"/>
  <c r="G13" i="24"/>
  <c r="Q12" i="24"/>
  <c r="G12" i="24"/>
  <c r="Q11" i="24"/>
  <c r="G11" i="24"/>
  <c r="Q10" i="24"/>
  <c r="G10" i="24"/>
  <c r="Q9" i="24"/>
  <c r="Q6" i="24"/>
  <c r="G6" i="24"/>
  <c r="Q5" i="24"/>
  <c r="G5" i="24"/>
  <c r="Q4" i="24"/>
  <c r="G4" i="24"/>
  <c r="O3" i="24"/>
  <c r="N3" i="24"/>
  <c r="M3" i="24"/>
  <c r="L3" i="24"/>
  <c r="K3" i="24"/>
  <c r="Q83" i="23"/>
  <c r="G83" i="23"/>
  <c r="Q82" i="23"/>
  <c r="G82" i="23"/>
  <c r="Q81" i="23"/>
  <c r="G81" i="23"/>
  <c r="Q80" i="23"/>
  <c r="G80" i="23"/>
  <c r="Q79" i="23"/>
  <c r="G79" i="23"/>
  <c r="Q78" i="23"/>
  <c r="G78" i="23"/>
  <c r="Q77" i="23"/>
  <c r="G77" i="23"/>
  <c r="Q76" i="23"/>
  <c r="G76" i="23"/>
  <c r="Q75" i="23"/>
  <c r="G75" i="23"/>
  <c r="Q74" i="23"/>
  <c r="G74" i="23"/>
  <c r="Q73" i="23"/>
  <c r="G73" i="23"/>
  <c r="Q72" i="23"/>
  <c r="G72" i="23"/>
  <c r="Q71" i="23"/>
  <c r="G71" i="23"/>
  <c r="O70" i="23"/>
  <c r="N70" i="23"/>
  <c r="M70" i="23"/>
  <c r="L70" i="23"/>
  <c r="K70" i="23"/>
  <c r="Q68" i="23"/>
  <c r="G68" i="23"/>
  <c r="Q67" i="23"/>
  <c r="G67" i="23"/>
  <c r="Q66" i="23"/>
  <c r="G66" i="23"/>
  <c r="Q65" i="23"/>
  <c r="G65" i="23"/>
  <c r="Q64" i="23"/>
  <c r="G64" i="23"/>
  <c r="Q63" i="23"/>
  <c r="G63" i="23"/>
  <c r="Q62" i="23"/>
  <c r="G62" i="23"/>
  <c r="Q61" i="23"/>
  <c r="G61" i="23"/>
  <c r="Q60" i="23"/>
  <c r="G60" i="23"/>
  <c r="O59" i="23"/>
  <c r="N59" i="23"/>
  <c r="M59" i="23"/>
  <c r="L59" i="23"/>
  <c r="K59" i="23"/>
  <c r="Q57" i="23"/>
  <c r="G57" i="23"/>
  <c r="Q56" i="23"/>
  <c r="G56" i="23"/>
  <c r="Q55" i="23"/>
  <c r="G55" i="23"/>
  <c r="Q54" i="23"/>
  <c r="G54" i="23"/>
  <c r="Q53" i="23"/>
  <c r="G53" i="23"/>
  <c r="Q52" i="23"/>
  <c r="G52" i="23"/>
  <c r="Q51" i="23"/>
  <c r="G51" i="23"/>
  <c r="Q50" i="23"/>
  <c r="G50" i="23"/>
  <c r="Q49" i="23"/>
  <c r="G49" i="23"/>
  <c r="O48" i="23"/>
  <c r="N48" i="23"/>
  <c r="M48" i="23"/>
  <c r="L48" i="23"/>
  <c r="K48" i="23"/>
  <c r="Q46" i="23"/>
  <c r="G46" i="23"/>
  <c r="Q45" i="23"/>
  <c r="G45" i="23"/>
  <c r="Q44" i="23"/>
  <c r="G44" i="23"/>
  <c r="Q43" i="23"/>
  <c r="G43" i="23"/>
  <c r="Q42" i="23"/>
  <c r="G42" i="23"/>
  <c r="Q41" i="23"/>
  <c r="G41" i="23"/>
  <c r="Q40" i="23"/>
  <c r="G40" i="23"/>
  <c r="Q39" i="23"/>
  <c r="G39" i="23"/>
  <c r="Q38" i="23"/>
  <c r="G38" i="23"/>
  <c r="O37" i="23"/>
  <c r="N37" i="23"/>
  <c r="M37" i="23"/>
  <c r="L37" i="23"/>
  <c r="K37" i="23"/>
  <c r="Q35" i="23"/>
  <c r="G35" i="23"/>
  <c r="Q34" i="23"/>
  <c r="G34" i="23"/>
  <c r="Q33" i="23"/>
  <c r="G33" i="23"/>
  <c r="Q32" i="23"/>
  <c r="G32" i="23"/>
  <c r="Q31" i="23"/>
  <c r="G31" i="23"/>
  <c r="Q30" i="23"/>
  <c r="G30" i="23"/>
  <c r="Q29" i="23"/>
  <c r="G29" i="23"/>
  <c r="Q28" i="23"/>
  <c r="G28" i="23"/>
  <c r="Q27" i="23"/>
  <c r="G27" i="23"/>
  <c r="O26" i="23"/>
  <c r="N26" i="23"/>
  <c r="M26" i="23"/>
  <c r="L26" i="23"/>
  <c r="K26" i="23"/>
  <c r="Q24" i="23"/>
  <c r="G24" i="23"/>
  <c r="Q23" i="23"/>
  <c r="G23" i="23"/>
  <c r="Q22" i="23"/>
  <c r="G22" i="23"/>
  <c r="Q21" i="23"/>
  <c r="G21" i="23"/>
  <c r="Q20" i="23"/>
  <c r="G20" i="23"/>
  <c r="Q18" i="23"/>
  <c r="G18" i="23"/>
  <c r="Q17" i="23"/>
  <c r="G17" i="23"/>
  <c r="Q16" i="23"/>
  <c r="G16" i="23"/>
  <c r="Q15" i="23"/>
  <c r="G15" i="23"/>
  <c r="Q14" i="23"/>
  <c r="G14" i="23"/>
  <c r="G13" i="23"/>
  <c r="Q12" i="23"/>
  <c r="G12" i="23"/>
  <c r="Q11" i="23"/>
  <c r="G11" i="23"/>
  <c r="Q10" i="23"/>
  <c r="G10" i="23"/>
  <c r="Q9" i="23"/>
  <c r="G9" i="23"/>
  <c r="Q6" i="23"/>
  <c r="G6" i="23"/>
  <c r="Q5" i="23"/>
  <c r="G5" i="23"/>
  <c r="Q4" i="23"/>
  <c r="G4" i="23"/>
  <c r="O3" i="23"/>
  <c r="N3" i="23"/>
  <c r="M3" i="23"/>
  <c r="L3" i="23"/>
  <c r="K3" i="23"/>
  <c r="G13" i="18"/>
  <c r="G13" i="15"/>
  <c r="O59" i="14"/>
  <c r="N59" i="14"/>
  <c r="M59" i="14"/>
  <c r="L59" i="14"/>
  <c r="K59" i="14"/>
  <c r="Q68" i="14"/>
  <c r="G68" i="14"/>
  <c r="G13" i="14"/>
  <c r="G13" i="13"/>
  <c r="G13" i="11"/>
  <c r="G9" i="24"/>
  <c r="L8" i="24"/>
  <c r="J274" i="20"/>
  <c r="I274" i="20"/>
  <c r="K274" i="20" s="1"/>
  <c r="H281" i="20"/>
  <c r="J277" i="20"/>
  <c r="I277" i="20"/>
  <c r="K277" i="20" s="1"/>
  <c r="J276" i="20"/>
  <c r="I276" i="20" s="1"/>
  <c r="K276" i="20" s="1"/>
  <c r="J275" i="20"/>
  <c r="I275" i="20"/>
  <c r="K275" i="20" s="1"/>
  <c r="J273" i="20"/>
  <c r="I273" i="20" s="1"/>
  <c r="K273" i="20" s="1"/>
  <c r="H273" i="20"/>
  <c r="J272" i="20"/>
  <c r="I272" i="20"/>
  <c r="K272" i="20" s="1"/>
  <c r="H272" i="20"/>
  <c r="J271" i="20"/>
  <c r="I271" i="20" s="1"/>
  <c r="K271" i="20"/>
  <c r="J220" i="20"/>
  <c r="I220" i="20"/>
  <c r="H220" i="20"/>
  <c r="J219" i="20"/>
  <c r="I219" i="20" s="1"/>
  <c r="H219" i="20"/>
  <c r="J218" i="20"/>
  <c r="I218" i="20"/>
  <c r="H218" i="20"/>
  <c r="J217" i="20"/>
  <c r="I217" i="20" s="1"/>
  <c r="H217" i="20"/>
  <c r="K217" i="20" s="1"/>
  <c r="J216" i="20"/>
  <c r="I216" i="20"/>
  <c r="H216" i="20"/>
  <c r="J215" i="20"/>
  <c r="I215" i="20" s="1"/>
  <c r="K215" i="20" s="1"/>
  <c r="H215" i="20"/>
  <c r="J214" i="20"/>
  <c r="I214" i="20"/>
  <c r="H214" i="20"/>
  <c r="J213" i="20"/>
  <c r="I213" i="20" s="1"/>
  <c r="H213" i="20"/>
  <c r="J212" i="20"/>
  <c r="I212" i="20"/>
  <c r="K212" i="20" s="1"/>
  <c r="J210" i="20"/>
  <c r="I210" i="20" s="1"/>
  <c r="K210" i="20"/>
  <c r="J209" i="20"/>
  <c r="I209" i="20"/>
  <c r="K209" i="20" s="1"/>
  <c r="J208" i="20"/>
  <c r="I208" i="20" s="1"/>
  <c r="J207" i="20"/>
  <c r="I207" i="20"/>
  <c r="J206" i="20"/>
  <c r="I206" i="20"/>
  <c r="J205" i="20"/>
  <c r="I205" i="20"/>
  <c r="K205" i="20" s="1"/>
  <c r="J203" i="20"/>
  <c r="I203" i="20" s="1"/>
  <c r="H203" i="20"/>
  <c r="J202" i="20"/>
  <c r="I202" i="20"/>
  <c r="H202" i="20"/>
  <c r="J201" i="20"/>
  <c r="I201" i="20" s="1"/>
  <c r="K201" i="20"/>
  <c r="J199" i="20"/>
  <c r="I199" i="20"/>
  <c r="H199" i="20"/>
  <c r="J198" i="20"/>
  <c r="I198" i="20" s="1"/>
  <c r="K198" i="20"/>
  <c r="J197" i="20"/>
  <c r="I197" i="20"/>
  <c r="K197" i="20" s="1"/>
  <c r="J196" i="20"/>
  <c r="I196" i="20" s="1"/>
  <c r="K196" i="20"/>
  <c r="J195" i="20"/>
  <c r="I195" i="20"/>
  <c r="K195" i="20" s="1"/>
  <c r="J194" i="20"/>
  <c r="I194" i="20" s="1"/>
  <c r="H194" i="20"/>
  <c r="K194" i="20" s="1"/>
  <c r="J193" i="20"/>
  <c r="I193" i="20"/>
  <c r="K193" i="20" s="1"/>
  <c r="J70" i="20"/>
  <c r="I70" i="20" s="1"/>
  <c r="H70" i="20"/>
  <c r="K70" i="20" s="1"/>
  <c r="J71" i="20"/>
  <c r="I71" i="20"/>
  <c r="H71" i="20"/>
  <c r="J69" i="20"/>
  <c r="I69" i="20" s="1"/>
  <c r="K69" i="20" s="1"/>
  <c r="J145" i="20"/>
  <c r="I145" i="20"/>
  <c r="K145" i="20" s="1"/>
  <c r="J142" i="20"/>
  <c r="I142" i="20" s="1"/>
  <c r="K142" i="20" s="1"/>
  <c r="J141" i="20"/>
  <c r="I141" i="20"/>
  <c r="H140" i="20"/>
  <c r="J140" i="20"/>
  <c r="I140" i="20" s="1"/>
  <c r="J139" i="20"/>
  <c r="I139" i="20" s="1"/>
  <c r="K139" i="20"/>
  <c r="J88" i="20"/>
  <c r="I88" i="20"/>
  <c r="J87" i="20"/>
  <c r="I87" i="20"/>
  <c r="K87" i="20" s="1"/>
  <c r="J86" i="20"/>
  <c r="I86" i="20"/>
  <c r="J85" i="20"/>
  <c r="I85" i="20"/>
  <c r="J84" i="20"/>
  <c r="I84" i="20"/>
  <c r="J83" i="20"/>
  <c r="I83" i="20"/>
  <c r="K83" i="20" s="1"/>
  <c r="J82" i="20"/>
  <c r="I82" i="20"/>
  <c r="J80" i="20"/>
  <c r="I80" i="20"/>
  <c r="K80" i="20" s="1"/>
  <c r="J78" i="20"/>
  <c r="I78" i="20" s="1"/>
  <c r="K78" i="20" s="1"/>
  <c r="J77" i="20"/>
  <c r="I77" i="20" s="1"/>
  <c r="J76" i="20"/>
  <c r="I76" i="20" s="1"/>
  <c r="J75" i="20"/>
  <c r="I75" i="20" s="1"/>
  <c r="J73" i="20"/>
  <c r="I73" i="20" s="1"/>
  <c r="K73" i="20" s="1"/>
  <c r="J67" i="20"/>
  <c r="I67" i="20"/>
  <c r="J66" i="20"/>
  <c r="I66" i="20"/>
  <c r="K66" i="20" s="1"/>
  <c r="J65" i="20"/>
  <c r="I65" i="20" s="1"/>
  <c r="K65" i="20"/>
  <c r="J64" i="20"/>
  <c r="I64" i="20"/>
  <c r="K64" i="20" s="1"/>
  <c r="J63" i="20"/>
  <c r="I63" i="20" s="1"/>
  <c r="K63" i="20"/>
  <c r="J62" i="20"/>
  <c r="I62" i="20"/>
  <c r="J61" i="20"/>
  <c r="I61" i="20"/>
  <c r="K61" i="20" s="1"/>
  <c r="J59" i="20"/>
  <c r="I59" i="20" s="1"/>
  <c r="K59" i="20" s="1"/>
  <c r="J58" i="20"/>
  <c r="I58" i="20"/>
  <c r="K58" i="20" s="1"/>
  <c r="J57" i="20"/>
  <c r="I57" i="20" s="1"/>
  <c r="K57" i="20" s="1"/>
  <c r="J56" i="20"/>
  <c r="I56" i="20"/>
  <c r="K56" i="20" s="1"/>
  <c r="J55" i="20"/>
  <c r="I55" i="20" s="1"/>
  <c r="K55" i="20" s="1"/>
  <c r="H67" i="20"/>
  <c r="H62" i="20"/>
  <c r="K62" i="20" s="1"/>
  <c r="H88" i="20"/>
  <c r="H87" i="20"/>
  <c r="H86" i="20"/>
  <c r="H85" i="20"/>
  <c r="H84" i="20"/>
  <c r="H83" i="20"/>
  <c r="H82" i="20"/>
  <c r="J81" i="20"/>
  <c r="I81" i="20" s="1"/>
  <c r="H81" i="20"/>
  <c r="K81" i="20" s="1"/>
  <c r="H78" i="20"/>
  <c r="H77" i="20"/>
  <c r="H76" i="20"/>
  <c r="H75" i="20"/>
  <c r="K75" i="20" s="1"/>
  <c r="J74" i="20"/>
  <c r="I74" i="20"/>
  <c r="H74" i="20"/>
  <c r="J281" i="20"/>
  <c r="I281" i="20" s="1"/>
  <c r="K281" i="20" s="1"/>
  <c r="O278" i="20" s="1"/>
  <c r="J17" i="20"/>
  <c r="I17" i="20" s="1"/>
  <c r="K17" i="20"/>
  <c r="J152" i="20"/>
  <c r="I152" i="20"/>
  <c r="K152" i="20" s="1"/>
  <c r="J288" i="20"/>
  <c r="I288" i="20" s="1"/>
  <c r="K288" i="20"/>
  <c r="J287" i="20"/>
  <c r="I287" i="20"/>
  <c r="K287" i="20" s="1"/>
  <c r="J286" i="20"/>
  <c r="I286" i="20" s="1"/>
  <c r="K286" i="20"/>
  <c r="J285" i="20"/>
  <c r="I285" i="20"/>
  <c r="K285" i="20" s="1"/>
  <c r="O283" i="20" s="1"/>
  <c r="J280" i="20"/>
  <c r="I280" i="20" s="1"/>
  <c r="J189" i="20"/>
  <c r="I189" i="20" s="1"/>
  <c r="K189" i="20"/>
  <c r="J188" i="20"/>
  <c r="I188" i="20"/>
  <c r="K188" i="20" s="1"/>
  <c r="J187" i="20"/>
  <c r="I187" i="20" s="1"/>
  <c r="K187" i="20"/>
  <c r="J186" i="20"/>
  <c r="I186" i="20"/>
  <c r="K186" i="20" s="1"/>
  <c r="J185" i="20"/>
  <c r="I185" i="20" s="1"/>
  <c r="K185" i="20"/>
  <c r="J184" i="20"/>
  <c r="I184" i="20"/>
  <c r="K184" i="20" s="1"/>
  <c r="J183" i="20"/>
  <c r="I183" i="20" s="1"/>
  <c r="K183" i="20"/>
  <c r="J182" i="20"/>
  <c r="I182" i="20"/>
  <c r="K182" i="20" s="1"/>
  <c r="J181" i="20"/>
  <c r="I181" i="20" s="1"/>
  <c r="K181" i="20"/>
  <c r="J180" i="20"/>
  <c r="I180" i="20"/>
  <c r="K180" i="20" s="1"/>
  <c r="J179" i="20"/>
  <c r="I179" i="20" s="1"/>
  <c r="K179" i="20"/>
  <c r="J178" i="20"/>
  <c r="I178" i="20"/>
  <c r="K178" i="20" s="1"/>
  <c r="J177" i="20"/>
  <c r="I177" i="20" s="1"/>
  <c r="K177" i="20"/>
  <c r="J176" i="20"/>
  <c r="I176" i="20"/>
  <c r="K176" i="20" s="1"/>
  <c r="J175" i="20"/>
  <c r="I175" i="20" s="1"/>
  <c r="K175" i="20"/>
  <c r="J174" i="20"/>
  <c r="I174" i="20"/>
  <c r="K174" i="20" s="1"/>
  <c r="J173" i="20"/>
  <c r="I173" i="20" s="1"/>
  <c r="K173" i="20"/>
  <c r="J172" i="20"/>
  <c r="I172" i="20"/>
  <c r="K172" i="20" s="1"/>
  <c r="J171" i="20"/>
  <c r="I171" i="20" s="1"/>
  <c r="K171" i="20"/>
  <c r="J170" i="20"/>
  <c r="I170" i="20"/>
  <c r="K170" i="20" s="1"/>
  <c r="J169" i="20"/>
  <c r="I169" i="20" s="1"/>
  <c r="K169" i="20"/>
  <c r="J164" i="20"/>
  <c r="I164" i="20"/>
  <c r="K164" i="20" s="1"/>
  <c r="J163" i="20"/>
  <c r="I163" i="20" s="1"/>
  <c r="K163" i="20"/>
  <c r="J162" i="20"/>
  <c r="I162" i="20"/>
  <c r="K162" i="20" s="1"/>
  <c r="J161" i="20"/>
  <c r="I161" i="20" s="1"/>
  <c r="K161" i="20"/>
  <c r="J160" i="20"/>
  <c r="I160" i="20"/>
  <c r="K160" i="20" s="1"/>
  <c r="J159" i="20"/>
  <c r="I159" i="20" s="1"/>
  <c r="K159" i="20"/>
  <c r="J158" i="20"/>
  <c r="I158" i="20"/>
  <c r="K158" i="20" s="1"/>
  <c r="J157" i="20"/>
  <c r="I157" i="20" s="1"/>
  <c r="K157" i="20"/>
  <c r="J156" i="20"/>
  <c r="I156" i="20"/>
  <c r="K156" i="20" s="1"/>
  <c r="J155" i="20"/>
  <c r="I155" i="20" s="1"/>
  <c r="K155" i="20"/>
  <c r="J154" i="20"/>
  <c r="I154" i="20"/>
  <c r="K154" i="20" s="1"/>
  <c r="J153" i="20"/>
  <c r="I153" i="20" s="1"/>
  <c r="K153" i="20"/>
  <c r="J151" i="20"/>
  <c r="I151" i="20"/>
  <c r="K151" i="20" s="1"/>
  <c r="J150" i="20"/>
  <c r="I150" i="20" s="1"/>
  <c r="K150" i="20"/>
  <c r="J53" i="20"/>
  <c r="I53" i="20"/>
  <c r="K53" i="20" s="1"/>
  <c r="J52" i="20"/>
  <c r="I52" i="20" s="1"/>
  <c r="K52" i="20"/>
  <c r="J51" i="20"/>
  <c r="I51" i="20"/>
  <c r="K51" i="20" s="1"/>
  <c r="J50" i="20"/>
  <c r="I50" i="20" s="1"/>
  <c r="K50" i="20"/>
  <c r="J49" i="20"/>
  <c r="I49" i="20"/>
  <c r="K49" i="20" s="1"/>
  <c r="J48" i="20"/>
  <c r="I48" i="20" s="1"/>
  <c r="K48" i="20"/>
  <c r="J47" i="20"/>
  <c r="I47" i="20"/>
  <c r="K47" i="20" s="1"/>
  <c r="J46" i="20"/>
  <c r="I46" i="20" s="1"/>
  <c r="K46" i="20"/>
  <c r="J45" i="20"/>
  <c r="I45" i="20"/>
  <c r="K45" i="20" s="1"/>
  <c r="J44" i="20"/>
  <c r="I44" i="20" s="1"/>
  <c r="K44" i="20"/>
  <c r="J43" i="20"/>
  <c r="I43" i="20"/>
  <c r="K43" i="20" s="1"/>
  <c r="J42" i="20"/>
  <c r="I42" i="20" s="1"/>
  <c r="K42" i="20"/>
  <c r="J41" i="20"/>
  <c r="I41" i="20"/>
  <c r="K41" i="20" s="1"/>
  <c r="J40" i="20"/>
  <c r="I40" i="20" s="1"/>
  <c r="K40" i="20"/>
  <c r="J39" i="20"/>
  <c r="I39" i="20"/>
  <c r="K39" i="20" s="1"/>
  <c r="J38" i="20"/>
  <c r="I38" i="20" s="1"/>
  <c r="K38" i="20"/>
  <c r="J37" i="20"/>
  <c r="I37" i="20" s="1"/>
  <c r="K37" i="20" s="1"/>
  <c r="J36" i="20"/>
  <c r="I36" i="20"/>
  <c r="K36" i="20" s="1"/>
  <c r="J35" i="20"/>
  <c r="I35" i="20"/>
  <c r="K35" i="20"/>
  <c r="J34" i="20"/>
  <c r="I34" i="20"/>
  <c r="K34" i="20"/>
  <c r="J33" i="20"/>
  <c r="I33" i="20" s="1"/>
  <c r="K33" i="20" s="1"/>
  <c r="J32" i="20"/>
  <c r="I32" i="20"/>
  <c r="K32" i="20" s="1"/>
  <c r="J31" i="20"/>
  <c r="I31" i="20"/>
  <c r="K31" i="20"/>
  <c r="J30" i="20"/>
  <c r="I30" i="20"/>
  <c r="K30" i="20"/>
  <c r="J29" i="20"/>
  <c r="I29" i="20" s="1"/>
  <c r="K29" i="20" s="1"/>
  <c r="J28" i="20"/>
  <c r="I28" i="20"/>
  <c r="K28" i="20" s="1"/>
  <c r="J27" i="20"/>
  <c r="I27" i="20"/>
  <c r="K27" i="20"/>
  <c r="J26" i="20"/>
  <c r="I26" i="20"/>
  <c r="K26" i="20"/>
  <c r="J25" i="20"/>
  <c r="I25" i="20" s="1"/>
  <c r="K25" i="20" s="1"/>
  <c r="J24" i="20"/>
  <c r="I24" i="20"/>
  <c r="K24" i="20" s="1"/>
  <c r="J23" i="20"/>
  <c r="I23" i="20"/>
  <c r="K23" i="20"/>
  <c r="J22" i="20"/>
  <c r="I22" i="20"/>
  <c r="K22" i="20"/>
  <c r="J21" i="20"/>
  <c r="I21" i="20" s="1"/>
  <c r="K21" i="20" s="1"/>
  <c r="J20" i="20"/>
  <c r="I20" i="20"/>
  <c r="K20" i="20" s="1"/>
  <c r="J19" i="20"/>
  <c r="I19" i="20"/>
  <c r="K19" i="20"/>
  <c r="J18" i="20"/>
  <c r="I18" i="20"/>
  <c r="K18" i="20"/>
  <c r="J16" i="20"/>
  <c r="I16" i="20" s="1"/>
  <c r="K16" i="20" s="1"/>
  <c r="J15" i="20"/>
  <c r="I15" i="20"/>
  <c r="K15" i="20" s="1"/>
  <c r="Q83" i="18"/>
  <c r="G83" i="18"/>
  <c r="Q82" i="18"/>
  <c r="G82" i="18"/>
  <c r="Q81" i="18"/>
  <c r="G81" i="18"/>
  <c r="Q80" i="18"/>
  <c r="G80" i="18"/>
  <c r="Q79" i="18"/>
  <c r="G79" i="18"/>
  <c r="Q78" i="18"/>
  <c r="G78" i="18"/>
  <c r="Q77" i="18"/>
  <c r="G77" i="18"/>
  <c r="Q76" i="18"/>
  <c r="G76" i="18"/>
  <c r="Q75" i="18"/>
  <c r="G75" i="18"/>
  <c r="Q74" i="18"/>
  <c r="G74" i="18"/>
  <c r="Q73" i="18"/>
  <c r="G73" i="18"/>
  <c r="Q72" i="18"/>
  <c r="G72" i="18"/>
  <c r="Q69" i="18"/>
  <c r="G69" i="18"/>
  <c r="Q68" i="18"/>
  <c r="G68" i="18"/>
  <c r="Q67" i="18"/>
  <c r="G67" i="18"/>
  <c r="Q66" i="18"/>
  <c r="G66" i="18"/>
  <c r="Q65" i="18"/>
  <c r="G65" i="18"/>
  <c r="Q64" i="18"/>
  <c r="G64" i="18"/>
  <c r="Q63" i="18"/>
  <c r="G63" i="18"/>
  <c r="Q62" i="18"/>
  <c r="G62" i="18"/>
  <c r="Q61" i="18"/>
  <c r="G61" i="18"/>
  <c r="O60" i="18"/>
  <c r="N60" i="18"/>
  <c r="M60" i="18"/>
  <c r="L60" i="18"/>
  <c r="K60" i="18"/>
  <c r="Q58" i="18"/>
  <c r="G58" i="18"/>
  <c r="Q57" i="18"/>
  <c r="G57" i="18"/>
  <c r="Q56" i="18"/>
  <c r="G56" i="18"/>
  <c r="Q55" i="18"/>
  <c r="G55" i="18"/>
  <c r="Q54" i="18"/>
  <c r="G54" i="18"/>
  <c r="Q53" i="18"/>
  <c r="G53" i="18"/>
  <c r="Q52" i="18"/>
  <c r="G52" i="18"/>
  <c r="Q51" i="18"/>
  <c r="G51" i="18"/>
  <c r="Q50" i="18"/>
  <c r="G50" i="18"/>
  <c r="O49" i="18"/>
  <c r="N49" i="18"/>
  <c r="M49" i="18"/>
  <c r="L49" i="18"/>
  <c r="K49" i="18"/>
  <c r="Q47" i="18"/>
  <c r="G47" i="18"/>
  <c r="Q46" i="18"/>
  <c r="G46" i="18"/>
  <c r="Q45" i="18"/>
  <c r="G45" i="18"/>
  <c r="Q44" i="18"/>
  <c r="G44" i="18"/>
  <c r="Q43" i="18"/>
  <c r="G43" i="18"/>
  <c r="Q42" i="18"/>
  <c r="G42" i="18"/>
  <c r="Q41" i="18"/>
  <c r="G41" i="18"/>
  <c r="Q40" i="18"/>
  <c r="G40" i="18"/>
  <c r="Q39" i="18"/>
  <c r="G39" i="18"/>
  <c r="O38" i="18"/>
  <c r="N38" i="18"/>
  <c r="M38" i="18"/>
  <c r="L38" i="18"/>
  <c r="K38" i="18"/>
  <c r="Q36" i="18"/>
  <c r="G36" i="18"/>
  <c r="Q35" i="18"/>
  <c r="G35" i="18"/>
  <c r="Q34" i="18"/>
  <c r="G34" i="18"/>
  <c r="Q33" i="18"/>
  <c r="G33" i="18"/>
  <c r="Q32" i="18"/>
  <c r="G32" i="18"/>
  <c r="Q31" i="18"/>
  <c r="G31" i="18"/>
  <c r="Q30" i="18"/>
  <c r="G30" i="18"/>
  <c r="Q29" i="18"/>
  <c r="G29" i="18"/>
  <c r="Q28" i="18"/>
  <c r="G28" i="18"/>
  <c r="O27" i="18"/>
  <c r="N27" i="18"/>
  <c r="M27" i="18"/>
  <c r="L27" i="18"/>
  <c r="K27" i="18"/>
  <c r="Q25" i="18"/>
  <c r="G25" i="18"/>
  <c r="Q24" i="18"/>
  <c r="G24" i="18"/>
  <c r="Q23" i="18"/>
  <c r="G23" i="18"/>
  <c r="Q22" i="18"/>
  <c r="G22" i="18"/>
  <c r="Q20" i="18"/>
  <c r="G20" i="18"/>
  <c r="Q18" i="18"/>
  <c r="G18" i="18"/>
  <c r="Q17" i="18"/>
  <c r="G17" i="18"/>
  <c r="Q16" i="18"/>
  <c r="G16" i="18"/>
  <c r="Q15" i="18"/>
  <c r="G15" i="18"/>
  <c r="Q14" i="18"/>
  <c r="G14" i="18"/>
  <c r="Q12" i="18"/>
  <c r="G12" i="18"/>
  <c r="Q11" i="18"/>
  <c r="G11" i="18"/>
  <c r="Q10" i="18"/>
  <c r="G10" i="18"/>
  <c r="Q9" i="18"/>
  <c r="G9" i="18"/>
  <c r="Q6" i="18"/>
  <c r="G6" i="18"/>
  <c r="Q5" i="18"/>
  <c r="G5" i="18"/>
  <c r="Q4" i="18"/>
  <c r="G4" i="18"/>
  <c r="O3" i="18"/>
  <c r="N3" i="18"/>
  <c r="M3" i="18"/>
  <c r="L3" i="18"/>
  <c r="K3" i="18"/>
  <c r="Q83" i="15"/>
  <c r="G83" i="15"/>
  <c r="Q82" i="15"/>
  <c r="G82" i="15"/>
  <c r="Q81" i="15"/>
  <c r="G81" i="15"/>
  <c r="Q80" i="15"/>
  <c r="G80" i="15"/>
  <c r="Q79" i="15"/>
  <c r="G79" i="15"/>
  <c r="Q78" i="15"/>
  <c r="G78" i="15"/>
  <c r="Q77" i="15"/>
  <c r="G77" i="15"/>
  <c r="Q76" i="15"/>
  <c r="G76" i="15"/>
  <c r="Q75" i="15"/>
  <c r="G75" i="15"/>
  <c r="Q74" i="15"/>
  <c r="G74" i="15"/>
  <c r="Q73" i="15"/>
  <c r="G73" i="15"/>
  <c r="Q72" i="15"/>
  <c r="G72" i="15"/>
  <c r="Q71" i="15"/>
  <c r="G71" i="15"/>
  <c r="O70" i="15"/>
  <c r="N70" i="15"/>
  <c r="M70" i="15"/>
  <c r="L70" i="15"/>
  <c r="K70" i="15"/>
  <c r="Q84" i="14"/>
  <c r="G84" i="14"/>
  <c r="Q83" i="14"/>
  <c r="G83" i="14"/>
  <c r="Q82" i="14"/>
  <c r="G82" i="14"/>
  <c r="Q81" i="14"/>
  <c r="G81" i="14"/>
  <c r="Q80" i="14"/>
  <c r="G80" i="14"/>
  <c r="Q79" i="14"/>
  <c r="G79" i="14"/>
  <c r="Q78" i="14"/>
  <c r="G78" i="14"/>
  <c r="Q77" i="14"/>
  <c r="G77" i="14"/>
  <c r="Q76" i="14"/>
  <c r="G76" i="14"/>
  <c r="Q75" i="14"/>
  <c r="G75" i="14"/>
  <c r="Q74" i="14"/>
  <c r="G74" i="14"/>
  <c r="Q73" i="14"/>
  <c r="G73" i="14"/>
  <c r="O72" i="14"/>
  <c r="N72" i="14"/>
  <c r="M72" i="14"/>
  <c r="L72" i="14"/>
  <c r="K72" i="14"/>
  <c r="Q83" i="13"/>
  <c r="G83" i="13"/>
  <c r="Q82" i="13"/>
  <c r="G82" i="13"/>
  <c r="Q81" i="13"/>
  <c r="G81" i="13"/>
  <c r="Q80" i="13"/>
  <c r="G80" i="13"/>
  <c r="Q79" i="13"/>
  <c r="G79" i="13"/>
  <c r="Q78" i="13"/>
  <c r="G78" i="13"/>
  <c r="Q77" i="13"/>
  <c r="G77" i="13"/>
  <c r="Q76" i="13"/>
  <c r="G76" i="13"/>
  <c r="Q75" i="13"/>
  <c r="G75" i="13"/>
  <c r="Q74" i="13"/>
  <c r="G74" i="13"/>
  <c r="Q73" i="13"/>
  <c r="G73" i="13"/>
  <c r="Q72" i="13"/>
  <c r="G72" i="13"/>
  <c r="Q85" i="11"/>
  <c r="G85" i="11"/>
  <c r="Q82" i="11"/>
  <c r="G82" i="11"/>
  <c r="Q81" i="11"/>
  <c r="G81" i="11"/>
  <c r="Q80" i="11"/>
  <c r="G80" i="11"/>
  <c r="Q79" i="11"/>
  <c r="G79" i="11"/>
  <c r="Q78" i="11"/>
  <c r="G78" i="11"/>
  <c r="Q77" i="11"/>
  <c r="G77" i="11"/>
  <c r="Q76" i="11"/>
  <c r="G76" i="11"/>
  <c r="Q75" i="11"/>
  <c r="G75" i="11"/>
  <c r="Q74" i="11"/>
  <c r="G74" i="11"/>
  <c r="Q73" i="11"/>
  <c r="G73" i="11"/>
  <c r="Q72" i="11"/>
  <c r="G72" i="11"/>
  <c r="Q71" i="11"/>
  <c r="G71" i="11"/>
  <c r="G68" i="15"/>
  <c r="G67" i="15"/>
  <c r="G66" i="15"/>
  <c r="G65" i="15"/>
  <c r="G64" i="15"/>
  <c r="G63" i="15"/>
  <c r="G62" i="15"/>
  <c r="G61" i="15"/>
  <c r="G60" i="15"/>
  <c r="G57" i="15"/>
  <c r="G56" i="15"/>
  <c r="G55" i="15"/>
  <c r="G54" i="15"/>
  <c r="G53" i="15"/>
  <c r="G52" i="15"/>
  <c r="G51" i="15"/>
  <c r="G50" i="15"/>
  <c r="G49" i="15"/>
  <c r="G46" i="15"/>
  <c r="G45" i="15"/>
  <c r="G44" i="15"/>
  <c r="G43" i="15"/>
  <c r="G42" i="15"/>
  <c r="G41" i="15"/>
  <c r="G40" i="15"/>
  <c r="G39" i="15"/>
  <c r="G38" i="15"/>
  <c r="G35" i="15"/>
  <c r="G34" i="15"/>
  <c r="G33" i="15"/>
  <c r="G32" i="15"/>
  <c r="G31" i="15"/>
  <c r="G30" i="15"/>
  <c r="G29" i="15"/>
  <c r="G28" i="15"/>
  <c r="G27" i="15"/>
  <c r="G24" i="15"/>
  <c r="G23" i="15"/>
  <c r="G22" i="15"/>
  <c r="G21" i="15"/>
  <c r="G20" i="15"/>
  <c r="G18" i="15"/>
  <c r="G17" i="15"/>
  <c r="G16" i="15"/>
  <c r="G15" i="15"/>
  <c r="G14" i="15"/>
  <c r="G12" i="15"/>
  <c r="G11" i="15"/>
  <c r="G10" i="15"/>
  <c r="G9" i="15"/>
  <c r="G6" i="15"/>
  <c r="G5" i="15"/>
  <c r="G4" i="15"/>
  <c r="G70" i="14"/>
  <c r="G67" i="14"/>
  <c r="G66" i="14"/>
  <c r="G65" i="14"/>
  <c r="G64" i="14"/>
  <c r="G63" i="14"/>
  <c r="G62" i="14"/>
  <c r="G61" i="14"/>
  <c r="G57" i="14"/>
  <c r="G56" i="14"/>
  <c r="G55" i="14"/>
  <c r="G54" i="14"/>
  <c r="G53" i="14"/>
  <c r="G52" i="14"/>
  <c r="G51" i="14"/>
  <c r="G50" i="14"/>
  <c r="G49" i="14"/>
  <c r="G46" i="14"/>
  <c r="G45" i="14"/>
  <c r="G44" i="14"/>
  <c r="G43" i="14"/>
  <c r="G42" i="14"/>
  <c r="G41" i="14"/>
  <c r="G40" i="14"/>
  <c r="G39" i="14"/>
  <c r="G35" i="14"/>
  <c r="G34" i="14"/>
  <c r="G33" i="14"/>
  <c r="G32" i="14"/>
  <c r="G31" i="14"/>
  <c r="G30" i="14"/>
  <c r="G29" i="14"/>
  <c r="G28" i="14"/>
  <c r="G27" i="14"/>
  <c r="G24" i="14"/>
  <c r="G23" i="14"/>
  <c r="G22" i="14"/>
  <c r="G21" i="14"/>
  <c r="G20" i="14"/>
  <c r="G18" i="14"/>
  <c r="G17" i="14"/>
  <c r="G16" i="14"/>
  <c r="G15" i="14"/>
  <c r="G14" i="14"/>
  <c r="G12" i="14"/>
  <c r="G11" i="14"/>
  <c r="G10" i="14"/>
  <c r="G9" i="14"/>
  <c r="G6" i="14"/>
  <c r="G5" i="14"/>
  <c r="G4" i="14"/>
  <c r="G68" i="13"/>
  <c r="G67" i="13"/>
  <c r="G66" i="13"/>
  <c r="G65" i="13"/>
  <c r="G64" i="13"/>
  <c r="G63" i="13"/>
  <c r="G62" i="13"/>
  <c r="G61" i="13"/>
  <c r="G57" i="13"/>
  <c r="G56" i="13"/>
  <c r="G55" i="13"/>
  <c r="G54" i="13"/>
  <c r="G53" i="13"/>
  <c r="G52" i="13"/>
  <c r="G51" i="13"/>
  <c r="G50" i="13"/>
  <c r="G49" i="13"/>
  <c r="G46" i="13"/>
  <c r="G45" i="13"/>
  <c r="G44" i="13"/>
  <c r="G43" i="13"/>
  <c r="G42" i="13"/>
  <c r="G41" i="13"/>
  <c r="G40" i="13"/>
  <c r="G39" i="13"/>
  <c r="G35" i="13"/>
  <c r="G34" i="13"/>
  <c r="G33" i="13"/>
  <c r="G32" i="13"/>
  <c r="G31" i="13"/>
  <c r="G30" i="13"/>
  <c r="G29" i="13"/>
  <c r="G28" i="13"/>
  <c r="G27" i="13"/>
  <c r="G24" i="13"/>
  <c r="G23" i="13"/>
  <c r="G22" i="13"/>
  <c r="G21" i="13"/>
  <c r="G20" i="13"/>
  <c r="G18" i="13"/>
  <c r="G17" i="13"/>
  <c r="G16" i="13"/>
  <c r="G15" i="13"/>
  <c r="G14" i="13"/>
  <c r="G12" i="13"/>
  <c r="G11" i="13"/>
  <c r="G10" i="13"/>
  <c r="G9" i="13"/>
  <c r="G6" i="13"/>
  <c r="G5" i="13"/>
  <c r="G4" i="13"/>
  <c r="G68" i="11"/>
  <c r="G67" i="11"/>
  <c r="G66" i="11"/>
  <c r="G65" i="11"/>
  <c r="G64" i="11"/>
  <c r="G63" i="11"/>
  <c r="G62" i="11"/>
  <c r="G61" i="11"/>
  <c r="G60" i="11"/>
  <c r="G57" i="11"/>
  <c r="G56" i="11"/>
  <c r="G55" i="11"/>
  <c r="G54" i="11"/>
  <c r="G53" i="11"/>
  <c r="G52" i="11"/>
  <c r="G51" i="11"/>
  <c r="G50" i="11"/>
  <c r="G49" i="11"/>
  <c r="G46" i="11"/>
  <c r="G45" i="11"/>
  <c r="G44" i="11"/>
  <c r="G43" i="11"/>
  <c r="G42" i="11"/>
  <c r="G41" i="11"/>
  <c r="G40" i="11"/>
  <c r="G39" i="11"/>
  <c r="G38" i="11"/>
  <c r="G35" i="11"/>
  <c r="G34" i="11"/>
  <c r="G33" i="11"/>
  <c r="G32" i="11"/>
  <c r="G31" i="11"/>
  <c r="G30" i="11"/>
  <c r="G29" i="11"/>
  <c r="G28" i="11"/>
  <c r="G24" i="11"/>
  <c r="G23" i="11"/>
  <c r="G22" i="11"/>
  <c r="G21" i="11"/>
  <c r="G20" i="11"/>
  <c r="G18" i="11"/>
  <c r="G17" i="11"/>
  <c r="G16" i="11"/>
  <c r="G15" i="11"/>
  <c r="G14" i="11"/>
  <c r="G12" i="11"/>
  <c r="G11" i="11"/>
  <c r="G10" i="11"/>
  <c r="G9" i="11"/>
  <c r="G6" i="11"/>
  <c r="G5" i="11"/>
  <c r="G4" i="11"/>
  <c r="Q68" i="15"/>
  <c r="Q67" i="15"/>
  <c r="Q66" i="15"/>
  <c r="Q65" i="15"/>
  <c r="Q64" i="15"/>
  <c r="Q63" i="15"/>
  <c r="Q62" i="15"/>
  <c r="Q61" i="15"/>
  <c r="Q60" i="15"/>
  <c r="O59" i="15"/>
  <c r="N59" i="15"/>
  <c r="M59" i="15"/>
  <c r="L59" i="15"/>
  <c r="K59" i="15"/>
  <c r="Q57" i="15"/>
  <c r="Q56" i="15"/>
  <c r="Q55" i="15"/>
  <c r="Q54" i="15"/>
  <c r="Q53" i="15"/>
  <c r="Q52" i="15"/>
  <c r="Q51" i="15"/>
  <c r="Q50" i="15"/>
  <c r="Q49" i="15"/>
  <c r="O48" i="15"/>
  <c r="N48" i="15"/>
  <c r="M48" i="15"/>
  <c r="L48" i="15"/>
  <c r="K48" i="15"/>
  <c r="Q46" i="15"/>
  <c r="Q45" i="15"/>
  <c r="Q44" i="15"/>
  <c r="Q43" i="15"/>
  <c r="Q42" i="15"/>
  <c r="Q41" i="15"/>
  <c r="Q40" i="15"/>
  <c r="Q39" i="15"/>
  <c r="Q38" i="15"/>
  <c r="O37" i="15"/>
  <c r="N37" i="15"/>
  <c r="M37" i="15"/>
  <c r="L37" i="15"/>
  <c r="K37" i="15"/>
  <c r="Q35" i="15"/>
  <c r="Q34" i="15"/>
  <c r="Q33" i="15"/>
  <c r="Q32" i="15"/>
  <c r="Q31" i="15"/>
  <c r="Q30" i="15"/>
  <c r="Q29" i="15"/>
  <c r="Q28" i="15"/>
  <c r="Q27" i="15"/>
  <c r="O26" i="15"/>
  <c r="N26" i="15"/>
  <c r="M26" i="15"/>
  <c r="L26" i="15"/>
  <c r="K26" i="15"/>
  <c r="Q24" i="15"/>
  <c r="Q23" i="15"/>
  <c r="Q22" i="15"/>
  <c r="Q21" i="15"/>
  <c r="Q20" i="15"/>
  <c r="Q18" i="15"/>
  <c r="Q17" i="15"/>
  <c r="Q16" i="15"/>
  <c r="Q15" i="15"/>
  <c r="Q14" i="15"/>
  <c r="Q12" i="15"/>
  <c r="Q11" i="15"/>
  <c r="Q10" i="15"/>
  <c r="Q9" i="15"/>
  <c r="Q6" i="15"/>
  <c r="Q5" i="15"/>
  <c r="Q4" i="15"/>
  <c r="Q85" i="15" s="1"/>
  <c r="O3" i="15"/>
  <c r="N3" i="15"/>
  <c r="M3" i="15"/>
  <c r="L3" i="15"/>
  <c r="K3" i="15"/>
  <c r="Q70" i="14"/>
  <c r="Q67" i="14"/>
  <c r="Q66" i="14"/>
  <c r="Q65" i="14"/>
  <c r="Q64" i="14"/>
  <c r="Q63" i="14"/>
  <c r="Q62" i="14"/>
  <c r="Q61" i="14"/>
  <c r="Q57" i="14"/>
  <c r="Q56" i="14"/>
  <c r="Q55" i="14"/>
  <c r="Q54" i="14"/>
  <c r="Q53" i="14"/>
  <c r="Q52" i="14"/>
  <c r="Q51" i="14"/>
  <c r="Q50" i="14"/>
  <c r="Q49" i="14"/>
  <c r="O48" i="14"/>
  <c r="N48" i="14"/>
  <c r="M48" i="14"/>
  <c r="L48" i="14"/>
  <c r="K48" i="14"/>
  <c r="Q46" i="14"/>
  <c r="Q45" i="14"/>
  <c r="Q44" i="14"/>
  <c r="Q43" i="14"/>
  <c r="Q42" i="14"/>
  <c r="Q41" i="14"/>
  <c r="Q40" i="14"/>
  <c r="Q39" i="14"/>
  <c r="Q38" i="14"/>
  <c r="O37" i="14"/>
  <c r="N37" i="14"/>
  <c r="M37" i="14"/>
  <c r="L37" i="14"/>
  <c r="Q35" i="14"/>
  <c r="Q34" i="14"/>
  <c r="Q33" i="14"/>
  <c r="Q32" i="14"/>
  <c r="Q31" i="14"/>
  <c r="Q30" i="14"/>
  <c r="Q29" i="14"/>
  <c r="Q28" i="14"/>
  <c r="Q27" i="14"/>
  <c r="O26" i="14"/>
  <c r="N26" i="14"/>
  <c r="M26" i="14"/>
  <c r="L26" i="14"/>
  <c r="K26" i="14"/>
  <c r="Q24" i="14"/>
  <c r="Q23" i="14"/>
  <c r="Q22" i="14"/>
  <c r="Q21" i="14"/>
  <c r="Q20" i="14"/>
  <c r="Q18" i="14"/>
  <c r="Q17" i="14"/>
  <c r="Q16" i="14"/>
  <c r="Q15" i="14"/>
  <c r="Q14" i="14"/>
  <c r="Q12" i="14"/>
  <c r="Q11" i="14"/>
  <c r="Q10" i="14"/>
  <c r="Q9" i="14"/>
  <c r="Q6" i="14"/>
  <c r="Q5" i="14"/>
  <c r="Q4" i="14"/>
  <c r="O3" i="14"/>
  <c r="N3" i="14"/>
  <c r="M3" i="14"/>
  <c r="L3" i="14"/>
  <c r="K3" i="14"/>
  <c r="Q68" i="13"/>
  <c r="Q67" i="13"/>
  <c r="Q66" i="13"/>
  <c r="Q65" i="13"/>
  <c r="Q64" i="13"/>
  <c r="Q63" i="13"/>
  <c r="Q62" i="13"/>
  <c r="Q61" i="13"/>
  <c r="M59" i="13"/>
  <c r="L59" i="13"/>
  <c r="Q57" i="13"/>
  <c r="Q56" i="13"/>
  <c r="Q55" i="13"/>
  <c r="Q54" i="13"/>
  <c r="Q53" i="13"/>
  <c r="Q52" i="13"/>
  <c r="Q51" i="13"/>
  <c r="Q50" i="13"/>
  <c r="Q49" i="13"/>
  <c r="M48" i="13"/>
  <c r="L48" i="13"/>
  <c r="K48" i="13"/>
  <c r="Q46" i="13"/>
  <c r="Q45" i="13"/>
  <c r="Q44" i="13"/>
  <c r="Q43" i="13"/>
  <c r="Q42" i="13"/>
  <c r="Q41" i="13"/>
  <c r="Q40" i="13"/>
  <c r="Q39" i="13"/>
  <c r="M37" i="13"/>
  <c r="L37" i="13"/>
  <c r="K37" i="13"/>
  <c r="Q35" i="13"/>
  <c r="Q34" i="13"/>
  <c r="Q33" i="13"/>
  <c r="Q32" i="13"/>
  <c r="Q31" i="13"/>
  <c r="Q30" i="13"/>
  <c r="Q29" i="13"/>
  <c r="Q28" i="13"/>
  <c r="Q27" i="13"/>
  <c r="M26" i="13"/>
  <c r="L26" i="13"/>
  <c r="K26" i="13"/>
  <c r="Q24" i="13"/>
  <c r="Q23" i="13"/>
  <c r="Q22" i="13"/>
  <c r="Q21" i="13"/>
  <c r="Q20" i="13"/>
  <c r="Q18" i="13"/>
  <c r="Q17" i="13"/>
  <c r="Q16" i="13"/>
  <c r="Q15" i="13"/>
  <c r="Q14" i="13"/>
  <c r="Q12" i="13"/>
  <c r="Q11" i="13"/>
  <c r="Q10" i="13"/>
  <c r="Q9" i="13"/>
  <c r="Q6" i="13"/>
  <c r="Q5" i="13"/>
  <c r="Q4" i="13"/>
  <c r="M3" i="13"/>
  <c r="L3" i="13"/>
  <c r="K3" i="13"/>
  <c r="Q68" i="11"/>
  <c r="Q67" i="11"/>
  <c r="Q66" i="11"/>
  <c r="Q65" i="11"/>
  <c r="Q64" i="11"/>
  <c r="Q63" i="11"/>
  <c r="Q62" i="11"/>
  <c r="Q61" i="11"/>
  <c r="Q60" i="11"/>
  <c r="Q57" i="11"/>
  <c r="Q56" i="11"/>
  <c r="Q55" i="11"/>
  <c r="Q54" i="11"/>
  <c r="Q53" i="11"/>
  <c r="Q52" i="11"/>
  <c r="Q51" i="11"/>
  <c r="Q50" i="11"/>
  <c r="Q49" i="11"/>
  <c r="Q46" i="11"/>
  <c r="Q45" i="11"/>
  <c r="Q44" i="11"/>
  <c r="Q43" i="11"/>
  <c r="Q42" i="11"/>
  <c r="Q41" i="11"/>
  <c r="Q40" i="11"/>
  <c r="Q39" i="11"/>
  <c r="Q38" i="11"/>
  <c r="Q35" i="11"/>
  <c r="Q34" i="11"/>
  <c r="Q33" i="11"/>
  <c r="Q32" i="11"/>
  <c r="Q31" i="11"/>
  <c r="Q30" i="11"/>
  <c r="Q29" i="11"/>
  <c r="Q28" i="11"/>
  <c r="Q27" i="11"/>
  <c r="Q24" i="11"/>
  <c r="Q23" i="11"/>
  <c r="Q22" i="11"/>
  <c r="Q21" i="11"/>
  <c r="Q20" i="11"/>
  <c r="Q18" i="11"/>
  <c r="Q17" i="11"/>
  <c r="Q16" i="11"/>
  <c r="Q15" i="11"/>
  <c r="Q14" i="11"/>
  <c r="Q12" i="11"/>
  <c r="Q11" i="11"/>
  <c r="Q10" i="11"/>
  <c r="Q9" i="11"/>
  <c r="Q6" i="11"/>
  <c r="Q5" i="11"/>
  <c r="Q4" i="11"/>
  <c r="O59" i="11"/>
  <c r="N59" i="11"/>
  <c r="M59" i="11"/>
  <c r="L59" i="11"/>
  <c r="K59" i="11"/>
  <c r="O48" i="11"/>
  <c r="N48" i="11"/>
  <c r="M48" i="11"/>
  <c r="L48" i="11"/>
  <c r="K48" i="11"/>
  <c r="O37" i="11"/>
  <c r="N37" i="11"/>
  <c r="M37" i="11"/>
  <c r="L37" i="11"/>
  <c r="K37" i="11"/>
  <c r="O26" i="11"/>
  <c r="N26" i="11"/>
  <c r="M26" i="11"/>
  <c r="L26" i="11"/>
  <c r="K26" i="11"/>
  <c r="O3" i="11"/>
  <c r="N3" i="11"/>
  <c r="M3" i="11"/>
  <c r="L3" i="11"/>
  <c r="K3" i="11"/>
  <c r="N276" i="29"/>
  <c r="K82" i="29"/>
  <c r="K205" i="29"/>
  <c r="H111" i="28"/>
  <c r="H112" i="28" s="1"/>
  <c r="K111" i="37"/>
  <c r="K206" i="20"/>
  <c r="K207" i="20"/>
  <c r="K194" i="29"/>
  <c r="K198" i="29"/>
  <c r="K265" i="29"/>
  <c r="K80" i="29"/>
  <c r="K69" i="29"/>
  <c r="K110" i="28"/>
  <c r="K66" i="28"/>
  <c r="K82" i="20"/>
  <c r="K85" i="20"/>
  <c r="K71" i="20"/>
  <c r="K199" i="20"/>
  <c r="K136" i="26"/>
  <c r="K221" i="26"/>
  <c r="K231" i="26"/>
  <c r="K219" i="20"/>
  <c r="K74" i="20"/>
  <c r="K67" i="20"/>
  <c r="K84" i="20"/>
  <c r="K86" i="20"/>
  <c r="K280" i="20"/>
  <c r="N278" i="20"/>
  <c r="K69" i="28"/>
  <c r="K74" i="28"/>
  <c r="O282" i="29"/>
  <c r="K64" i="26"/>
  <c r="K280" i="26"/>
  <c r="H96" i="26"/>
  <c r="H97" i="26"/>
  <c r="K97" i="26" s="1"/>
  <c r="K95" i="26"/>
  <c r="K69" i="26"/>
  <c r="K76" i="26"/>
  <c r="K83" i="26"/>
  <c r="K210" i="26"/>
  <c r="K279" i="26"/>
  <c r="K72" i="29"/>
  <c r="K68" i="29"/>
  <c r="K138" i="29"/>
  <c r="K139" i="29"/>
  <c r="K195" i="29"/>
  <c r="K73" i="28"/>
  <c r="K140" i="28"/>
  <c r="K65" i="29"/>
  <c r="K83" i="32"/>
  <c r="K74" i="37"/>
  <c r="H75" i="37"/>
  <c r="H112" i="20"/>
  <c r="H134" i="20"/>
  <c r="H234" i="26"/>
  <c r="H235" i="26" s="1"/>
  <c r="K233" i="26"/>
  <c r="K94" i="26"/>
  <c r="K230" i="26"/>
  <c r="H251" i="26"/>
  <c r="K251" i="26" s="1"/>
  <c r="H273" i="26"/>
  <c r="H274" i="26" s="1"/>
  <c r="K134" i="37"/>
  <c r="K113" i="26"/>
  <c r="K250" i="26"/>
  <c r="K142" i="32"/>
  <c r="K257" i="32"/>
  <c r="K84" i="32"/>
  <c r="K143" i="32"/>
  <c r="H75" i="28"/>
  <c r="K75" i="28"/>
  <c r="K112" i="37"/>
  <c r="N366" i="26"/>
  <c r="K143" i="26"/>
  <c r="K209" i="26"/>
  <c r="K222" i="26"/>
  <c r="H114" i="26"/>
  <c r="K350" i="26"/>
  <c r="O349" i="26" s="1"/>
  <c r="H137" i="26"/>
  <c r="H138" i="26" s="1"/>
  <c r="K138" i="26" s="1"/>
  <c r="K73" i="26"/>
  <c r="K142" i="26"/>
  <c r="K201" i="26"/>
  <c r="K220" i="26"/>
  <c r="K232" i="26"/>
  <c r="N360" i="26"/>
  <c r="K77" i="26"/>
  <c r="K72" i="26"/>
  <c r="K84" i="26"/>
  <c r="K206" i="26"/>
  <c r="K223" i="26"/>
  <c r="K224" i="26"/>
  <c r="K351" i="26"/>
  <c r="N349" i="26"/>
  <c r="K92" i="20"/>
  <c r="K111" i="20"/>
  <c r="K141" i="20"/>
  <c r="K91" i="20"/>
  <c r="N289" i="20"/>
  <c r="K223" i="20"/>
  <c r="K140" i="20"/>
  <c r="K214" i="20"/>
  <c r="K218" i="20"/>
  <c r="H266" i="20"/>
  <c r="K266" i="20" s="1"/>
  <c r="K202" i="20"/>
  <c r="K203" i="20"/>
  <c r="K88" i="20"/>
  <c r="K77" i="20"/>
  <c r="K76" i="20"/>
  <c r="K213" i="20"/>
  <c r="K216" i="20"/>
  <c r="H281" i="32"/>
  <c r="K280" i="32"/>
  <c r="H299" i="32"/>
  <c r="K298" i="32"/>
  <c r="K64" i="32"/>
  <c r="O493" i="32"/>
  <c r="K327" i="32"/>
  <c r="K69" i="32"/>
  <c r="K73" i="32"/>
  <c r="K85" i="32"/>
  <c r="K261" i="32"/>
  <c r="O499" i="32"/>
  <c r="N481" i="32"/>
  <c r="P374" i="32"/>
  <c r="P12" i="32"/>
  <c r="K326" i="32"/>
  <c r="K263" i="32"/>
  <c r="Q391" i="32"/>
  <c r="K260" i="32"/>
  <c r="N487" i="32"/>
  <c r="K264" i="32"/>
  <c r="K72" i="32"/>
  <c r="K267" i="32"/>
  <c r="K262" i="32"/>
  <c r="H138" i="32"/>
  <c r="K138" i="32"/>
  <c r="K137" i="32"/>
  <c r="H115" i="32"/>
  <c r="K114" i="32"/>
  <c r="H96" i="32"/>
  <c r="K95" i="32"/>
  <c r="K253" i="32"/>
  <c r="N151" i="32"/>
  <c r="K86" i="32"/>
  <c r="K186" i="29"/>
  <c r="H260" i="29"/>
  <c r="K260" i="29"/>
  <c r="K259" i="29"/>
  <c r="H237" i="29"/>
  <c r="K236" i="29"/>
  <c r="H218" i="29"/>
  <c r="K217" i="29"/>
  <c r="H83" i="29"/>
  <c r="H84" i="29"/>
  <c r="H85" i="29"/>
  <c r="H86" i="29"/>
  <c r="K86" i="29"/>
  <c r="K206" i="29"/>
  <c r="K73" i="29"/>
  <c r="K201" i="29"/>
  <c r="K132" i="29"/>
  <c r="H133" i="29"/>
  <c r="K110" i="29"/>
  <c r="H111" i="29"/>
  <c r="H93" i="29"/>
  <c r="K92" i="29"/>
  <c r="K200" i="29"/>
  <c r="K81" i="29"/>
  <c r="K208" i="29"/>
  <c r="K60" i="29"/>
  <c r="K191" i="29"/>
  <c r="K220" i="20"/>
  <c r="H226" i="26"/>
  <c r="K225" i="26"/>
  <c r="K209" i="29"/>
  <c r="H210" i="29"/>
  <c r="K213" i="26"/>
  <c r="H214" i="26"/>
  <c r="H75" i="29"/>
  <c r="K74" i="29"/>
  <c r="P330" i="26"/>
  <c r="P12" i="26"/>
  <c r="K85" i="26"/>
  <c r="H86" i="26"/>
  <c r="H79" i="26"/>
  <c r="H80" i="26" s="1"/>
  <c r="K80" i="26" s="1"/>
  <c r="K78" i="26"/>
  <c r="K85" i="29"/>
  <c r="K202" i="29"/>
  <c r="K207" i="29"/>
  <c r="H77" i="32"/>
  <c r="K76" i="32"/>
  <c r="O354" i="26"/>
  <c r="K199" i="29"/>
  <c r="H88" i="32"/>
  <c r="K87" i="32"/>
  <c r="Q434" i="32"/>
  <c r="K268" i="32"/>
  <c r="H269" i="32"/>
  <c r="K234" i="26"/>
  <c r="K273" i="26"/>
  <c r="K93" i="26"/>
  <c r="O335" i="32"/>
  <c r="K248" i="32"/>
  <c r="K256" i="32"/>
  <c r="K111" i="28"/>
  <c r="H113" i="20"/>
  <c r="K83" i="29"/>
  <c r="K84" i="29"/>
  <c r="H98" i="26"/>
  <c r="K96" i="26"/>
  <c r="Q12" i="32"/>
  <c r="H252" i="26"/>
  <c r="H253" i="26"/>
  <c r="K253" i="26" s="1"/>
  <c r="H76" i="37"/>
  <c r="H76" i="28"/>
  <c r="K76" i="28" s="1"/>
  <c r="K137" i="26"/>
  <c r="K114" i="26"/>
  <c r="H115" i="26"/>
  <c r="H267" i="20"/>
  <c r="H300" i="32"/>
  <c r="K299" i="32"/>
  <c r="H282" i="32"/>
  <c r="K281" i="32"/>
  <c r="K115" i="32"/>
  <c r="H116" i="32"/>
  <c r="H97" i="32"/>
  <c r="K96" i="32"/>
  <c r="H238" i="29"/>
  <c r="K237" i="29"/>
  <c r="K218" i="29"/>
  <c r="H219" i="29"/>
  <c r="K111" i="29"/>
  <c r="H112" i="29"/>
  <c r="H94" i="29"/>
  <c r="K93" i="29"/>
  <c r="K133" i="29"/>
  <c r="H134" i="29"/>
  <c r="K134" i="29"/>
  <c r="H270" i="32"/>
  <c r="K269" i="32"/>
  <c r="K77" i="32"/>
  <c r="H78" i="32"/>
  <c r="H87" i="26"/>
  <c r="K86" i="26"/>
  <c r="H215" i="26"/>
  <c r="H216" i="26" s="1"/>
  <c r="K214" i="26"/>
  <c r="H227" i="26"/>
  <c r="K227" i="26"/>
  <c r="K226" i="26"/>
  <c r="H89" i="32"/>
  <c r="K88" i="32"/>
  <c r="K79" i="26"/>
  <c r="H76" i="29"/>
  <c r="K76" i="29"/>
  <c r="K75" i="29"/>
  <c r="H211" i="29"/>
  <c r="K210" i="29"/>
  <c r="H114" i="20"/>
  <c r="K98" i="26"/>
  <c r="H99" i="26"/>
  <c r="K99" i="26" s="1"/>
  <c r="K252" i="26"/>
  <c r="K76" i="37"/>
  <c r="H77" i="37"/>
  <c r="H77" i="28"/>
  <c r="K77" i="28"/>
  <c r="H116" i="26"/>
  <c r="K116" i="26" s="1"/>
  <c r="K115" i="26"/>
  <c r="H301" i="32"/>
  <c r="K300" i="32"/>
  <c r="H283" i="32"/>
  <c r="K282" i="32"/>
  <c r="H98" i="32"/>
  <c r="K97" i="32"/>
  <c r="H117" i="32"/>
  <c r="K116" i="32"/>
  <c r="H220" i="29"/>
  <c r="K219" i="29"/>
  <c r="K238" i="29"/>
  <c r="H239" i="29"/>
  <c r="H95" i="29"/>
  <c r="K94" i="29"/>
  <c r="K112" i="29"/>
  <c r="H113" i="29"/>
  <c r="H90" i="32"/>
  <c r="K90" i="32"/>
  <c r="K89" i="32"/>
  <c r="K215" i="26"/>
  <c r="H88" i="26"/>
  <c r="K88" i="26" s="1"/>
  <c r="K87" i="26"/>
  <c r="H212" i="29"/>
  <c r="K212" i="29"/>
  <c r="K211" i="29"/>
  <c r="K78" i="32"/>
  <c r="H79" i="32"/>
  <c r="H271" i="32"/>
  <c r="K270" i="32"/>
  <c r="K114" i="20"/>
  <c r="H115" i="20"/>
  <c r="H116" i="20" s="1"/>
  <c r="K116" i="20" s="1"/>
  <c r="H78" i="37"/>
  <c r="K78" i="37"/>
  <c r="H117" i="26"/>
  <c r="H118" i="26" s="1"/>
  <c r="H302" i="32"/>
  <c r="K301" i="32"/>
  <c r="H284" i="32"/>
  <c r="K283" i="32"/>
  <c r="H118" i="32"/>
  <c r="K117" i="32"/>
  <c r="H99" i="32"/>
  <c r="K98" i="32"/>
  <c r="H240" i="29"/>
  <c r="K239" i="29"/>
  <c r="H221" i="29"/>
  <c r="K220" i="29"/>
  <c r="K113" i="29"/>
  <c r="H114" i="29"/>
  <c r="H96" i="29"/>
  <c r="K95" i="29"/>
  <c r="K271" i="32"/>
  <c r="H272" i="32"/>
  <c r="K79" i="32"/>
  <c r="H80" i="32"/>
  <c r="K80" i="32"/>
  <c r="H89" i="26"/>
  <c r="K117" i="26"/>
  <c r="H285" i="32"/>
  <c r="K284" i="32"/>
  <c r="H303" i="32"/>
  <c r="K302" i="32"/>
  <c r="H100" i="32"/>
  <c r="K99" i="32"/>
  <c r="H119" i="32"/>
  <c r="K118" i="32"/>
  <c r="H222" i="29"/>
  <c r="K221" i="29"/>
  <c r="H241" i="29"/>
  <c r="K240" i="29"/>
  <c r="H97" i="29"/>
  <c r="K96" i="29"/>
  <c r="K114" i="29"/>
  <c r="H115" i="29"/>
  <c r="K272" i="32"/>
  <c r="H273" i="32"/>
  <c r="H90" i="26"/>
  <c r="K90" i="26" s="1"/>
  <c r="K89" i="26"/>
  <c r="H304" i="32"/>
  <c r="K303" i="32"/>
  <c r="H478" i="32"/>
  <c r="K478" i="32"/>
  <c r="O476" i="32"/>
  <c r="H286" i="32"/>
  <c r="K285" i="32"/>
  <c r="H120" i="32"/>
  <c r="K119" i="32"/>
  <c r="H477" i="32"/>
  <c r="K477" i="32"/>
  <c r="N476" i="32"/>
  <c r="K100" i="32"/>
  <c r="H101" i="32"/>
  <c r="K241" i="29"/>
  <c r="H242" i="29"/>
  <c r="H273" i="29"/>
  <c r="K273" i="29"/>
  <c r="O271" i="29"/>
  <c r="H223" i="29"/>
  <c r="K222" i="29"/>
  <c r="K115" i="29"/>
  <c r="H116" i="29"/>
  <c r="H272" i="29"/>
  <c r="K272" i="29"/>
  <c r="N271" i="29"/>
  <c r="H98" i="29"/>
  <c r="K97" i="29"/>
  <c r="H274" i="32"/>
  <c r="K274" i="32"/>
  <c r="K273" i="32"/>
  <c r="H305" i="32"/>
  <c r="K304" i="32"/>
  <c r="H287" i="32"/>
  <c r="K286" i="32"/>
  <c r="H102" i="32"/>
  <c r="K101" i="32"/>
  <c r="H121" i="32"/>
  <c r="K120" i="32"/>
  <c r="K223" i="29"/>
  <c r="H224" i="29"/>
  <c r="H243" i="29"/>
  <c r="K242" i="29"/>
  <c r="H99" i="29"/>
  <c r="K98" i="29"/>
  <c r="K116" i="29"/>
  <c r="H117" i="29"/>
  <c r="H306" i="32"/>
  <c r="K305" i="32"/>
  <c r="H288" i="32"/>
  <c r="K287" i="32"/>
  <c r="H122" i="32"/>
  <c r="K121" i="32"/>
  <c r="K102" i="32"/>
  <c r="H103" i="32"/>
  <c r="H244" i="29"/>
  <c r="K243" i="29"/>
  <c r="H225" i="29"/>
  <c r="K224" i="29"/>
  <c r="K117" i="29"/>
  <c r="H118" i="29"/>
  <c r="H100" i="29"/>
  <c r="K99" i="29"/>
  <c r="H307" i="32"/>
  <c r="K306" i="32"/>
  <c r="H289" i="32"/>
  <c r="K288" i="32"/>
  <c r="K103" i="32"/>
  <c r="H104" i="32"/>
  <c r="H123" i="32"/>
  <c r="K122" i="32"/>
  <c r="H226" i="29"/>
  <c r="K225" i="29"/>
  <c r="K244" i="29"/>
  <c r="H245" i="29"/>
  <c r="H101" i="29"/>
  <c r="K100" i="29"/>
  <c r="K118" i="29"/>
  <c r="H119" i="29"/>
  <c r="H308" i="32"/>
  <c r="K307" i="32"/>
  <c r="H290" i="32"/>
  <c r="K289" i="32"/>
  <c r="H124" i="32"/>
  <c r="K123" i="32"/>
  <c r="H105" i="32"/>
  <c r="K104" i="32"/>
  <c r="H246" i="29"/>
  <c r="K245" i="29"/>
  <c r="H227" i="29"/>
  <c r="K226" i="29"/>
  <c r="K119" i="29"/>
  <c r="H120" i="29"/>
  <c r="H102" i="29"/>
  <c r="K101" i="29"/>
  <c r="H309" i="32"/>
  <c r="K308" i="32"/>
  <c r="H291" i="32"/>
  <c r="K290" i="32"/>
  <c r="K105" i="32"/>
  <c r="H106" i="32"/>
  <c r="H125" i="32"/>
  <c r="K124" i="32"/>
  <c r="H228" i="29"/>
  <c r="K227" i="29"/>
  <c r="H247" i="29"/>
  <c r="K246" i="29"/>
  <c r="H103" i="29"/>
  <c r="K102" i="29"/>
  <c r="K120" i="29"/>
  <c r="H121" i="29"/>
  <c r="H292" i="32"/>
  <c r="K291" i="32"/>
  <c r="H310" i="32"/>
  <c r="K309" i="32"/>
  <c r="H126" i="32"/>
  <c r="K125" i="32"/>
  <c r="K106" i="32"/>
  <c r="H107" i="32"/>
  <c r="K247" i="29"/>
  <c r="H248" i="29"/>
  <c r="H229" i="29"/>
  <c r="K228" i="29"/>
  <c r="K121" i="29"/>
  <c r="H122" i="29"/>
  <c r="H104" i="29"/>
  <c r="K103" i="29"/>
  <c r="H311" i="32"/>
  <c r="K310" i="32"/>
  <c r="H293" i="32"/>
  <c r="K292" i="32"/>
  <c r="H127" i="32"/>
  <c r="K126" i="32"/>
  <c r="H108" i="32"/>
  <c r="K107" i="32"/>
  <c r="H230" i="29"/>
  <c r="K229" i="29"/>
  <c r="H249" i="29"/>
  <c r="K248" i="29"/>
  <c r="H105" i="29"/>
  <c r="K104" i="29"/>
  <c r="K122" i="29"/>
  <c r="H123" i="29"/>
  <c r="H312" i="32"/>
  <c r="K311" i="32"/>
  <c r="H294" i="32"/>
  <c r="K294" i="32"/>
  <c r="K293" i="32"/>
  <c r="K108" i="32"/>
  <c r="H109" i="32"/>
  <c r="H128" i="32"/>
  <c r="K127" i="32"/>
  <c r="H250" i="29"/>
  <c r="K249" i="29"/>
  <c r="H231" i="29"/>
  <c r="K230" i="29"/>
  <c r="K123" i="29"/>
  <c r="H124" i="29"/>
  <c r="H106" i="29"/>
  <c r="K106" i="29"/>
  <c r="K105" i="29"/>
  <c r="H313" i="32"/>
  <c r="K312" i="32"/>
  <c r="H129" i="32"/>
  <c r="K128" i="32"/>
  <c r="K109" i="32"/>
  <c r="H110" i="32"/>
  <c r="K110" i="32"/>
  <c r="H232" i="29"/>
  <c r="K232" i="29"/>
  <c r="K231" i="29"/>
  <c r="K250" i="29"/>
  <c r="H251" i="29"/>
  <c r="K124" i="29"/>
  <c r="H125" i="29"/>
  <c r="H314" i="32"/>
  <c r="K313" i="32"/>
  <c r="H130" i="32"/>
  <c r="K129" i="32"/>
  <c r="H252" i="29"/>
  <c r="K251" i="29"/>
  <c r="K125" i="29"/>
  <c r="H126" i="29"/>
  <c r="H315" i="32"/>
  <c r="K314" i="32"/>
  <c r="H131" i="32"/>
  <c r="K130" i="32"/>
  <c r="H253" i="29"/>
  <c r="K252" i="29"/>
  <c r="K126" i="29"/>
  <c r="H127" i="29"/>
  <c r="H316" i="32"/>
  <c r="K315" i="32"/>
  <c r="H132" i="32"/>
  <c r="K131" i="32"/>
  <c r="K253" i="29"/>
  <c r="H254" i="29"/>
  <c r="K127" i="29"/>
  <c r="H128" i="29"/>
  <c r="H317" i="32"/>
  <c r="K316" i="32"/>
  <c r="H133" i="32"/>
  <c r="K132" i="32"/>
  <c r="H255" i="29"/>
  <c r="K254" i="29"/>
  <c r="K128" i="29"/>
  <c r="H129" i="29"/>
  <c r="H318" i="32"/>
  <c r="K317" i="32"/>
  <c r="K133" i="32"/>
  <c r="H134" i="32"/>
  <c r="H256" i="29"/>
  <c r="K255" i="29"/>
  <c r="K129" i="29"/>
  <c r="H130" i="29"/>
  <c r="H319" i="32"/>
  <c r="K319" i="32"/>
  <c r="K318" i="32"/>
  <c r="H135" i="32"/>
  <c r="K135" i="32"/>
  <c r="K134" i="32"/>
  <c r="H257" i="29"/>
  <c r="K257" i="29"/>
  <c r="K256" i="29"/>
  <c r="K130" i="29"/>
  <c r="H131" i="29"/>
  <c r="K131" i="29"/>
  <c r="K288" i="29"/>
  <c r="N14" i="29"/>
  <c r="N12" i="29"/>
  <c r="O201" i="32"/>
  <c r="O12" i="32"/>
  <c r="O147" i="29"/>
  <c r="O12" i="29"/>
  <c r="K508" i="32"/>
  <c r="N14" i="32"/>
  <c r="N12" i="32"/>
  <c r="M12" i="29"/>
  <c r="M12" i="32"/>
  <c r="P12" i="31" l="1"/>
  <c r="O45" i="31"/>
  <c r="P27" i="31"/>
  <c r="N39" i="31"/>
  <c r="H82" i="28"/>
  <c r="K81" i="28"/>
  <c r="H92" i="28"/>
  <c r="K91" i="28"/>
  <c r="H135" i="28"/>
  <c r="K135" i="28" s="1"/>
  <c r="K134" i="28"/>
  <c r="H113" i="28"/>
  <c r="K112" i="28"/>
  <c r="Q89" i="14"/>
  <c r="G38" i="14"/>
  <c r="K82" i="37"/>
  <c r="H83" i="37"/>
  <c r="K113" i="37"/>
  <c r="H114" i="37"/>
  <c r="K135" i="37"/>
  <c r="H136" i="37"/>
  <c r="K136" i="37" s="1"/>
  <c r="O147" i="37"/>
  <c r="O12" i="37" s="1"/>
  <c r="K92" i="37"/>
  <c r="H93" i="37"/>
  <c r="Q87" i="11"/>
  <c r="Q38" i="13"/>
  <c r="Q88" i="13" s="1"/>
  <c r="H135" i="20"/>
  <c r="K134" i="20"/>
  <c r="H117" i="20"/>
  <c r="K267" i="20"/>
  <c r="H268" i="20"/>
  <c r="K268" i="20" s="1"/>
  <c r="H246" i="20"/>
  <c r="K245" i="20"/>
  <c r="K224" i="20"/>
  <c r="H94" i="20"/>
  <c r="K93" i="20"/>
  <c r="K115" i="20"/>
  <c r="H225" i="20"/>
  <c r="K243" i="20"/>
  <c r="H236" i="26"/>
  <c r="K235" i="26"/>
  <c r="N288" i="26"/>
  <c r="H119" i="26"/>
  <c r="K118" i="26"/>
  <c r="H217" i="26"/>
  <c r="K217" i="26" s="1"/>
  <c r="K216" i="26"/>
  <c r="H275" i="26"/>
  <c r="K275" i="26" s="1"/>
  <c r="K274" i="26"/>
  <c r="H100" i="26"/>
  <c r="H254" i="26"/>
  <c r="Q60" i="13"/>
  <c r="G60" i="13"/>
  <c r="K82" i="28" l="1"/>
  <c r="H83" i="28"/>
  <c r="H114" i="28"/>
  <c r="K113" i="28"/>
  <c r="H93" i="28"/>
  <c r="K92" i="28"/>
  <c r="K114" i="37"/>
  <c r="H115" i="37"/>
  <c r="H94" i="37"/>
  <c r="K93" i="37"/>
  <c r="K83" i="37"/>
  <c r="H84" i="37"/>
  <c r="K225" i="20"/>
  <c r="H226" i="20"/>
  <c r="H118" i="20"/>
  <c r="K117" i="20"/>
  <c r="H247" i="20"/>
  <c r="K246" i="20"/>
  <c r="K94" i="20"/>
  <c r="H95" i="20"/>
  <c r="K135" i="20"/>
  <c r="H136" i="20"/>
  <c r="K136" i="20" s="1"/>
  <c r="H255" i="26"/>
  <c r="K254" i="26"/>
  <c r="K119" i="26"/>
  <c r="H120" i="26"/>
  <c r="H101" i="26"/>
  <c r="K100" i="26"/>
  <c r="K236" i="26"/>
  <c r="H237" i="26"/>
  <c r="K93" i="28" l="1"/>
  <c r="H94" i="28"/>
  <c r="H84" i="28"/>
  <c r="K83" i="28"/>
  <c r="H115" i="28"/>
  <c r="K114" i="28"/>
  <c r="K94" i="37"/>
  <c r="H95" i="37"/>
  <c r="K84" i="37"/>
  <c r="H85" i="37"/>
  <c r="H116" i="37"/>
  <c r="K115" i="37"/>
  <c r="K118" i="20"/>
  <c r="H119" i="20"/>
  <c r="H227" i="20"/>
  <c r="K226" i="20"/>
  <c r="K247" i="20"/>
  <c r="H248" i="20"/>
  <c r="K95" i="20"/>
  <c r="H96" i="20"/>
  <c r="H238" i="26"/>
  <c r="K237" i="26"/>
  <c r="K120" i="26"/>
  <c r="H121" i="26"/>
  <c r="K101" i="26"/>
  <c r="H102" i="26"/>
  <c r="K255" i="26"/>
  <c r="H256" i="26"/>
  <c r="H35" i="31" l="1"/>
  <c r="K35" i="31" s="1"/>
  <c r="N34" i="31" s="1"/>
  <c r="H85" i="28"/>
  <c r="K84" i="28"/>
  <c r="K94" i="28"/>
  <c r="H95" i="28"/>
  <c r="K115" i="28"/>
  <c r="H116" i="28"/>
  <c r="K85" i="37"/>
  <c r="H86" i="37"/>
  <c r="K95" i="37"/>
  <c r="H96" i="37"/>
  <c r="K116" i="37"/>
  <c r="H117" i="37"/>
  <c r="K227" i="20"/>
  <c r="H228" i="20"/>
  <c r="H97" i="20"/>
  <c r="K96" i="20"/>
  <c r="H249" i="20"/>
  <c r="K248" i="20"/>
  <c r="K119" i="20"/>
  <c r="H120" i="20"/>
  <c r="K256" i="26"/>
  <c r="H257" i="26"/>
  <c r="H122" i="26"/>
  <c r="K121" i="26"/>
  <c r="K102" i="26"/>
  <c r="H103" i="26"/>
  <c r="H239" i="26"/>
  <c r="K238" i="26"/>
  <c r="H86" i="28" l="1"/>
  <c r="K85" i="28"/>
  <c r="K116" i="28"/>
  <c r="H117" i="28"/>
  <c r="K95" i="28"/>
  <c r="H96" i="28"/>
  <c r="K96" i="37"/>
  <c r="H97" i="37"/>
  <c r="K117" i="37"/>
  <c r="H118" i="37"/>
  <c r="H87" i="37"/>
  <c r="K86" i="37"/>
  <c r="K97" i="20"/>
  <c r="H98" i="20"/>
  <c r="H121" i="20"/>
  <c r="K120" i="20"/>
  <c r="H229" i="20"/>
  <c r="K228" i="20"/>
  <c r="K249" i="20"/>
  <c r="H250" i="20"/>
  <c r="H240" i="26"/>
  <c r="K239" i="26"/>
  <c r="K122" i="26"/>
  <c r="H123" i="26"/>
  <c r="K103" i="26"/>
  <c r="H104" i="26"/>
  <c r="H258" i="26"/>
  <c r="K257" i="26"/>
  <c r="H36" i="31" l="1"/>
  <c r="K36" i="31" s="1"/>
  <c r="H97" i="28"/>
  <c r="K96" i="28"/>
  <c r="K86" i="28"/>
  <c r="H87" i="28"/>
  <c r="K87" i="28" s="1"/>
  <c r="H118" i="28"/>
  <c r="K117" i="28"/>
  <c r="K118" i="37"/>
  <c r="H119" i="37"/>
  <c r="H98" i="37"/>
  <c r="K97" i="37"/>
  <c r="K87" i="37"/>
  <c r="H88" i="37"/>
  <c r="K88" i="37" s="1"/>
  <c r="K229" i="20"/>
  <c r="H230" i="20"/>
  <c r="K121" i="20"/>
  <c r="H122" i="20"/>
  <c r="K250" i="20"/>
  <c r="H251" i="20"/>
  <c r="H99" i="20"/>
  <c r="K98" i="20"/>
  <c r="H259" i="26"/>
  <c r="K258" i="26"/>
  <c r="H124" i="26"/>
  <c r="K123" i="26"/>
  <c r="H105" i="26"/>
  <c r="K104" i="26"/>
  <c r="H241" i="26"/>
  <c r="K240" i="26"/>
  <c r="O34" i="31" l="1"/>
  <c r="K118" i="28"/>
  <c r="H119" i="28"/>
  <c r="H98" i="28"/>
  <c r="K97" i="28"/>
  <c r="H99" i="37"/>
  <c r="K98" i="37"/>
  <c r="H120" i="37"/>
  <c r="K119" i="37"/>
  <c r="K122" i="20"/>
  <c r="H123" i="20"/>
  <c r="H100" i="20"/>
  <c r="K99" i="20"/>
  <c r="K251" i="20"/>
  <c r="H252" i="20"/>
  <c r="H231" i="20"/>
  <c r="K230" i="20"/>
  <c r="H242" i="26"/>
  <c r="K241" i="26"/>
  <c r="K124" i="26"/>
  <c r="H125" i="26"/>
  <c r="K105" i="26"/>
  <c r="H106" i="26"/>
  <c r="H260" i="26"/>
  <c r="K259" i="26"/>
  <c r="H99" i="28" l="1"/>
  <c r="K98" i="28"/>
  <c r="H120" i="28"/>
  <c r="K119" i="28"/>
  <c r="K120" i="37"/>
  <c r="H121" i="37"/>
  <c r="K99" i="37"/>
  <c r="H100" i="37"/>
  <c r="H232" i="20"/>
  <c r="K231" i="20"/>
  <c r="K100" i="20"/>
  <c r="H101" i="20"/>
  <c r="K252" i="20"/>
  <c r="H253" i="20"/>
  <c r="H124" i="20"/>
  <c r="K123" i="20"/>
  <c r="H261" i="26"/>
  <c r="K260" i="26"/>
  <c r="H126" i="26"/>
  <c r="K125" i="26"/>
  <c r="K106" i="26"/>
  <c r="H107" i="26"/>
  <c r="H243" i="26"/>
  <c r="K242" i="26"/>
  <c r="H121" i="28" l="1"/>
  <c r="K120" i="28"/>
  <c r="H100" i="28"/>
  <c r="K99" i="28"/>
  <c r="H101" i="37"/>
  <c r="K100" i="37"/>
  <c r="H122" i="37"/>
  <c r="K121" i="37"/>
  <c r="K232" i="20"/>
  <c r="H233" i="20"/>
  <c r="K101" i="20"/>
  <c r="H102" i="20"/>
  <c r="K124" i="20"/>
  <c r="H125" i="20"/>
  <c r="K253" i="20"/>
  <c r="H254" i="20"/>
  <c r="H244" i="26"/>
  <c r="K243" i="26"/>
  <c r="H127" i="26"/>
  <c r="K126" i="26"/>
  <c r="H108" i="26"/>
  <c r="K107" i="26"/>
  <c r="H262" i="26"/>
  <c r="K261" i="26"/>
  <c r="H101" i="28" l="1"/>
  <c r="K100" i="28"/>
  <c r="K121" i="28"/>
  <c r="H122" i="28"/>
  <c r="H123" i="37"/>
  <c r="K122" i="37"/>
  <c r="K101" i="37"/>
  <c r="H102" i="37"/>
  <c r="K254" i="20"/>
  <c r="H255" i="20"/>
  <c r="H103" i="20"/>
  <c r="K102" i="20"/>
  <c r="H126" i="20"/>
  <c r="K125" i="20"/>
  <c r="H234" i="20"/>
  <c r="K233" i="20"/>
  <c r="K262" i="26"/>
  <c r="H263" i="26"/>
  <c r="H128" i="26"/>
  <c r="K127" i="26"/>
  <c r="K108" i="26"/>
  <c r="H109" i="26"/>
  <c r="K244" i="26"/>
  <c r="H245" i="26"/>
  <c r="H123" i="28" l="1"/>
  <c r="K122" i="28"/>
  <c r="K101" i="28"/>
  <c r="H102" i="28"/>
  <c r="K102" i="37"/>
  <c r="H103" i="37"/>
  <c r="K123" i="37"/>
  <c r="H124" i="37"/>
  <c r="K126" i="20"/>
  <c r="H127" i="20"/>
  <c r="K234" i="20"/>
  <c r="H235" i="20"/>
  <c r="H104" i="20"/>
  <c r="K103" i="20"/>
  <c r="K255" i="20"/>
  <c r="H256" i="20"/>
  <c r="H129" i="26"/>
  <c r="K128" i="26"/>
  <c r="H246" i="26"/>
  <c r="K245" i="26"/>
  <c r="K263" i="26"/>
  <c r="H264" i="26"/>
  <c r="K109" i="26"/>
  <c r="H110" i="26"/>
  <c r="K110" i="26" s="1"/>
  <c r="H103" i="28" l="1"/>
  <c r="K102" i="28"/>
  <c r="H124" i="28"/>
  <c r="K123" i="28"/>
  <c r="K103" i="37"/>
  <c r="H104" i="37"/>
  <c r="H125" i="37"/>
  <c r="K124" i="37"/>
  <c r="H105" i="20"/>
  <c r="K104" i="20"/>
  <c r="H257" i="20"/>
  <c r="K256" i="20"/>
  <c r="H236" i="20"/>
  <c r="K235" i="20"/>
  <c r="K127" i="20"/>
  <c r="H128" i="20"/>
  <c r="H247" i="26"/>
  <c r="K247" i="26" s="1"/>
  <c r="K246" i="26"/>
  <c r="H265" i="26"/>
  <c r="K264" i="26"/>
  <c r="H130" i="26"/>
  <c r="K129" i="26"/>
  <c r="K124" i="28" l="1"/>
  <c r="H125" i="28"/>
  <c r="H104" i="28"/>
  <c r="K103" i="28"/>
  <c r="K104" i="37"/>
  <c r="H105" i="37"/>
  <c r="K125" i="37"/>
  <c r="H126" i="37"/>
  <c r="K236" i="20"/>
  <c r="H237" i="20"/>
  <c r="H106" i="20"/>
  <c r="K105" i="20"/>
  <c r="H129" i="20"/>
  <c r="K128" i="20"/>
  <c r="H258" i="20"/>
  <c r="K257" i="20"/>
  <c r="K265" i="26"/>
  <c r="H266" i="26"/>
  <c r="H131" i="26"/>
  <c r="K130" i="26"/>
  <c r="K104" i="28" l="1"/>
  <c r="H105" i="28"/>
  <c r="K125" i="28"/>
  <c r="H126" i="28"/>
  <c r="K126" i="37"/>
  <c r="H127" i="37"/>
  <c r="K105" i="37"/>
  <c r="H106" i="37"/>
  <c r="K258" i="20"/>
  <c r="H259" i="20"/>
  <c r="K106" i="20"/>
  <c r="H107" i="20"/>
  <c r="H130" i="20"/>
  <c r="K129" i="20"/>
  <c r="K237" i="20"/>
  <c r="H238" i="20"/>
  <c r="H267" i="26"/>
  <c r="K266" i="26"/>
  <c r="H132" i="26"/>
  <c r="K131" i="26"/>
  <c r="K126" i="28" l="1"/>
  <c r="H127" i="28"/>
  <c r="K105" i="28"/>
  <c r="H106" i="28"/>
  <c r="H107" i="37"/>
  <c r="K106" i="37"/>
  <c r="K127" i="37"/>
  <c r="H128" i="37"/>
  <c r="K130" i="20"/>
  <c r="H131" i="20"/>
  <c r="H239" i="20"/>
  <c r="K238" i="20"/>
  <c r="K107" i="20"/>
  <c r="H108" i="20"/>
  <c r="K108" i="20" s="1"/>
  <c r="K259" i="20"/>
  <c r="H260" i="20"/>
  <c r="H133" i="26"/>
  <c r="K132" i="26"/>
  <c r="K267" i="26"/>
  <c r="H268" i="26"/>
  <c r="H107" i="28" l="1"/>
  <c r="K107" i="28" s="1"/>
  <c r="K106" i="28"/>
  <c r="K127" i="28"/>
  <c r="H128" i="28"/>
  <c r="K128" i="37"/>
  <c r="H129" i="37"/>
  <c r="K107" i="37"/>
  <c r="H108" i="37"/>
  <c r="K108" i="37" s="1"/>
  <c r="K260" i="20"/>
  <c r="H261" i="20"/>
  <c r="H240" i="20"/>
  <c r="K240" i="20" s="1"/>
  <c r="K239" i="20"/>
  <c r="K131" i="20"/>
  <c r="H132" i="20"/>
  <c r="K268" i="26"/>
  <c r="H269" i="26"/>
  <c r="K133" i="26"/>
  <c r="H134" i="26"/>
  <c r="K128" i="28" l="1"/>
  <c r="H129" i="28"/>
  <c r="K129" i="37"/>
  <c r="H130" i="37"/>
  <c r="K132" i="20"/>
  <c r="H133" i="20"/>
  <c r="K133" i="20" s="1"/>
  <c r="O14" i="20" s="1"/>
  <c r="O12" i="20" s="1"/>
  <c r="H262" i="20"/>
  <c r="K261" i="20"/>
  <c r="K134" i="26"/>
  <c r="H135" i="26"/>
  <c r="K135" i="26" s="1"/>
  <c r="O14" i="26" s="1"/>
  <c r="O12" i="26" s="1"/>
  <c r="K269" i="26"/>
  <c r="H270" i="26"/>
  <c r="K129" i="28" l="1"/>
  <c r="H130" i="28"/>
  <c r="K130" i="37"/>
  <c r="H131" i="37"/>
  <c r="K262" i="20"/>
  <c r="H263" i="20"/>
  <c r="K270" i="26"/>
  <c r="H271" i="26"/>
  <c r="K130" i="28" l="1"/>
  <c r="H131" i="28"/>
  <c r="H132" i="37"/>
  <c r="K131" i="37"/>
  <c r="K263" i="20"/>
  <c r="H264" i="20"/>
  <c r="H272" i="26"/>
  <c r="K272" i="26" s="1"/>
  <c r="K271" i="26"/>
  <c r="K131" i="28" l="1"/>
  <c r="H132" i="28"/>
  <c r="K132" i="28" s="1"/>
  <c r="K132" i="37"/>
  <c r="H133" i="37"/>
  <c r="K133" i="37" s="1"/>
  <c r="H265" i="20"/>
  <c r="K265" i="20" s="1"/>
  <c r="K264" i="20"/>
  <c r="N151" i="26"/>
  <c r="N12" i="26" s="1"/>
  <c r="M12" i="26" s="1"/>
  <c r="K372" i="26"/>
  <c r="K156" i="28" l="1"/>
  <c r="N14" i="28"/>
  <c r="N12" i="28" s="1"/>
  <c r="M12" i="28" s="1"/>
  <c r="N14" i="37"/>
  <c r="N12" i="37" s="1"/>
  <c r="M12" i="37" s="1"/>
  <c r="K178" i="37"/>
  <c r="N148" i="20"/>
  <c r="N12" i="20" s="1"/>
  <c r="M12" i="20" s="1"/>
  <c r="K290" i="20"/>
  <c r="K54" i="31" l="1"/>
</calcChain>
</file>

<file path=xl/comments1.xml><?xml version="1.0" encoding="utf-8"?>
<comments xmlns="http://schemas.openxmlformats.org/spreadsheetml/2006/main">
  <authors>
    <author>kyle.cooper</author>
  </authors>
  <commentList>
    <comment ref="A81" authorId="0">
      <text>
        <r>
          <rPr>
            <b/>
            <sz val="9"/>
            <color indexed="81"/>
            <rFont val="Tahoma"/>
            <family val="2"/>
          </rPr>
          <t>kyle.cooper:</t>
        </r>
        <r>
          <rPr>
            <sz val="9"/>
            <color indexed="81"/>
            <rFont val="Tahoma"/>
            <family val="2"/>
          </rPr>
          <t xml:space="preserve">
Discuss Qtys</t>
        </r>
      </text>
    </comment>
  </commentList>
</comments>
</file>

<file path=xl/sharedStrings.xml><?xml version="1.0" encoding="utf-8"?>
<sst xmlns="http://schemas.openxmlformats.org/spreadsheetml/2006/main" count="9075" uniqueCount="528">
  <si>
    <t>IDF 112.1 - 1st Floor</t>
  </si>
  <si>
    <t>MDF 208.1 - 2nd Floor</t>
  </si>
  <si>
    <t>MDF 107 A - 1st floor</t>
  </si>
  <si>
    <t>VG310</t>
  </si>
  <si>
    <t>n/a</t>
  </si>
  <si>
    <t>IDF 206 B - 2nd floor</t>
  </si>
  <si>
    <t>IDF 111 - 1st floor</t>
  </si>
  <si>
    <t>IDF 116 - 1st Floor</t>
  </si>
  <si>
    <t xml:space="preserve"> </t>
  </si>
  <si>
    <t>MDF 137 - 1st Floor</t>
  </si>
  <si>
    <t>MDF - 1st Floor</t>
  </si>
  <si>
    <t>IDF</t>
  </si>
  <si>
    <t>Central Plant</t>
  </si>
  <si>
    <t>MDF A110 - 1st Floor</t>
  </si>
  <si>
    <t>IDF A211 - 2nd Floor</t>
  </si>
  <si>
    <t>SW-Brays Oaks Campus</t>
  </si>
  <si>
    <t>Hardware Discount %</t>
  </si>
  <si>
    <t>Smartnet Discount %</t>
  </si>
  <si>
    <t>Variphy Lic Discount %</t>
  </si>
  <si>
    <t>SUA5000RMT5U Disc %</t>
  </si>
  <si>
    <t>APC Smart-UPS 5000VA 208V Rackmount/Tower</t>
  </si>
  <si>
    <t>AP9626 Discount %</t>
  </si>
  <si>
    <t>APC Step-Down Transformer RM 2U 208V IN 120V OUT</t>
  </si>
  <si>
    <t>AP9570 Discount %</t>
  </si>
  <si>
    <t>Rack PDU Basic 1U 30A 208V Four C19s APC Basic Rack PDU input: 208V</t>
  </si>
  <si>
    <t>AP9877 Discount %</t>
  </si>
  <si>
    <t>APC Power Cord C19 to C20</t>
  </si>
  <si>
    <t>Part Number</t>
  </si>
  <si>
    <t>Description</t>
  </si>
  <si>
    <t>Service Duration</t>
  </si>
  <si>
    <t>Lead Time</t>
  </si>
  <si>
    <t>Unit List Price</t>
  </si>
  <si>
    <t>Qty</t>
  </si>
  <si>
    <t>Unit Net Price</t>
  </si>
  <si>
    <t>Disc(%)</t>
  </si>
  <si>
    <t>Extended Net Price</t>
  </si>
  <si>
    <t>Cisco Network Equipment</t>
  </si>
  <si>
    <t>ONENTWK-ENT-10-10 w/ 6 UPOE/mGig Blades</t>
  </si>
  <si>
    <t>TOTALS:</t>
  </si>
  <si>
    <t/>
  </si>
  <si>
    <t>208.1 MDF 4510 WAN/CORE/DISTRIBUTION/ACCESS SWITCH</t>
  </si>
  <si>
    <t>ONENTWK-ENT-10-10</t>
  </si>
  <si>
    <t>4510,2xSUP8e, 4x4748-UPoE,10AP Bundle</t>
  </si>
  <si>
    <t>---</t>
  </si>
  <si>
    <t>WS-C4510R+E</t>
  </si>
  <si>
    <t>Catalyst 4500E 10 slot chassis for 48Gbps/slot, fan, no ps</t>
  </si>
  <si>
    <t>CON-SNT-C4510R+E</t>
  </si>
  <si>
    <t>SMARTNET 8X5XNBD Catalyst 4500E 10 slot chassis for 48Gbp</t>
  </si>
  <si>
    <t>N/A</t>
  </si>
  <si>
    <t>CAB-CON-C4K-RJ45</t>
  </si>
  <si>
    <t>Console Cable 6ft with RJ-45-to-RJ-45</t>
  </si>
  <si>
    <t>S45EUK9-S8-37E</t>
  </si>
  <si>
    <t>CAT4500e SUP8e Universal Crypto Image</t>
  </si>
  <si>
    <t>C4K-SLOT-CVR-E</t>
  </si>
  <si>
    <t>Catalyst 4500 E-Series Family Slot Cover</t>
  </si>
  <si>
    <t>C4500E-IP-ES</t>
  </si>
  <si>
    <t>Paper IP to Ent Services License</t>
  </si>
  <si>
    <t>FNF-AP</t>
  </si>
  <si>
    <t>90 Day Full Functionality Trial of LiveAction software</t>
  </si>
  <si>
    <t>EW-JX-50SW</t>
  </si>
  <si>
    <t>Key for Cisco EnergyWise Mgmt (JouleX) 45-day trial License</t>
  </si>
  <si>
    <t>WS-X45-SUP8-E</t>
  </si>
  <si>
    <t>Catalyst 4500 E-Series Supervisor 8-E</t>
  </si>
  <si>
    <t>SFP-10G-SR-S</t>
  </si>
  <si>
    <t>10GBASE-SR SFP Module</t>
  </si>
  <si>
    <t>Was SFP-10G-SR</t>
  </si>
  <si>
    <t>WS-X45-SUP8-E/2</t>
  </si>
  <si>
    <t>Catalyst 4500 E-Series Redundant Supervisor 8-E</t>
  </si>
  <si>
    <t>WS-X4748-12X48U+E</t>
  </si>
  <si>
    <t>Catalyst 4500E 48-Port UPOE w/ 12p mGig and 36p 10/100/1000</t>
  </si>
  <si>
    <t>Added</t>
  </si>
  <si>
    <t>PWR-C45-9000ACV</t>
  </si>
  <si>
    <t>Catalyst 4500E 9000W AC triple input Power Supply (Data + Po</t>
  </si>
  <si>
    <t>CAB-AC-2800W-TWLK</t>
  </si>
  <si>
    <t>U.S. Power Cord, Twist Lock, NEMA 6-20 Plug</t>
  </si>
  <si>
    <t>PWR-C45-9000ACV/2</t>
  </si>
  <si>
    <t>AIR-CAP3702I-AK910</t>
  </si>
  <si>
    <t>802.11ac Ctrlr 10APs 4x4:3SS w/CleanAir; Int; A Reg Domain</t>
  </si>
  <si>
    <t>SWAP3700-RCOVRY-K9</t>
  </si>
  <si>
    <t>Cisco 3700 Series IOS WIRELESS LAN RECOVERY</t>
  </si>
  <si>
    <t>AIR-AP-BRACKET-2</t>
  </si>
  <si>
    <t>802.11n AP Universal Mounting Bracket</t>
  </si>
  <si>
    <t>AIR-AP-T-RAIL-R</t>
  </si>
  <si>
    <t>Ceiling Grid Clip for Aironet APs - Recessed Mount (Default)</t>
  </si>
  <si>
    <t>AIR-CAP3702I-ABULK</t>
  </si>
  <si>
    <t>BOM Level AP3700i Bulk PID for A reg domain</t>
  </si>
  <si>
    <t>C1FBUCAT4500S=</t>
  </si>
  <si>
    <t>Cisco ONE Upg-to Foundation Perpetual Cat4500 Bundles Std</t>
  </si>
  <si>
    <t>CON-ECMU-C1FBC45S</t>
  </si>
  <si>
    <t>SWSS UPGRADES C1 FND Perpetual Cat4500 Bndl Std</t>
  </si>
  <si>
    <t>C1-ISE-BASE-CAT4K</t>
  </si>
  <si>
    <t>Cisco ONE Identity Services Engine 150 EndPoint Base Lic</t>
  </si>
  <si>
    <t>C1-R-C4500E-IPBLIC</t>
  </si>
  <si>
    <t>Cisco ONE IP Base (reference, no lic)</t>
  </si>
  <si>
    <t>C1-EGW-150-K9</t>
  </si>
  <si>
    <t>Cisco ONE Energy Mgmt Perpetual Lic - 150 DO End Points</t>
  </si>
  <si>
    <t>C1-PI-LFAS-4K6K-K9</t>
  </si>
  <si>
    <t>Cisco ONE PI Device License for LF &amp; AS for Cat 4k, 6k</t>
  </si>
  <si>
    <t>C1F1UAIRK9=</t>
  </si>
  <si>
    <t>Cisco ONE Mid-cycle Refresh-Disc Fndn Per-Wireless AP</t>
  </si>
  <si>
    <t>CON-ECMU-C1FPAIR</t>
  </si>
  <si>
    <t>SWSS UPGRADES C1 Foundation Perpetual - Wireless</t>
  </si>
  <si>
    <t>C1-MSE-LS-1</t>
  </si>
  <si>
    <t>Cisco ONE Mobility Services Engine Base Location 1AP license</t>
  </si>
  <si>
    <t>C1-ISE-BASE-AP</t>
  </si>
  <si>
    <t>Cisco ONE Identity Services Engine 25 EndPoint Base Lic</t>
  </si>
  <si>
    <t>C1-PI-LFAS-AP-K9</t>
  </si>
  <si>
    <t>Cisco ONE PI Device License for LF &amp; AS for WLAN</t>
  </si>
  <si>
    <t>C1-R-WLC-1</t>
  </si>
  <si>
    <t>Cisco ONE Wireless LAN Controller (Reference, No License)</t>
  </si>
  <si>
    <t>C1-MSE-PAK</t>
  </si>
  <si>
    <t>Cisco ONE MSE License PAK</t>
  </si>
  <si>
    <t>CP-7821-K9=</t>
  </si>
  <si>
    <t>Cisco UC Phone 7821 - Wall</t>
  </si>
  <si>
    <t>CP-7800-WMK=</t>
  </si>
  <si>
    <t>Spare Wallmount Kit for Cisco UC Phone 7800 Series</t>
  </si>
  <si>
    <t>Changed to 8845</t>
  </si>
  <si>
    <t>CP-8845-K9=</t>
  </si>
  <si>
    <t>Cisco IP Phone 8845 - Desk</t>
  </si>
  <si>
    <t>CP-8865-K9=</t>
  </si>
  <si>
    <t>Cisco IP Phone 8865 - Video</t>
  </si>
  <si>
    <t>CP-BEKEM=</t>
  </si>
  <si>
    <t>Cisco IP Phone 8800 Key Expansion Module</t>
  </si>
  <si>
    <t>CP-8831-K9=</t>
  </si>
  <si>
    <t>Cisco 8831 Base/Control Panel - Conference</t>
  </si>
  <si>
    <t>CP-MIC-WIRED-S=</t>
  </si>
  <si>
    <t>Cisco 8831 Wired Microphone Kit</t>
  </si>
  <si>
    <t>CP-DX70-W-K9=</t>
  </si>
  <si>
    <t>Cisco DX70 (White)</t>
  </si>
  <si>
    <t>CON-SNT-CPDX70WK</t>
  </si>
  <si>
    <t>SNTC-8X5XNBD Cisco Desktop Collaboration Experience D</t>
  </si>
  <si>
    <t>CP-PWR-CORD-NA</t>
  </si>
  <si>
    <t>Power Cord, North America</t>
  </si>
  <si>
    <t xml:space="preserve">VG204XM </t>
  </si>
  <si>
    <t>Cisco VG204XM Analog Voice Gateway</t>
  </si>
  <si>
    <t>CON-SNT-VG204XM</t>
  </si>
  <si>
    <t>SNTC-8X5XNBD Cisco VG204 Analog V</t>
  </si>
  <si>
    <t>SVG2XIPV-15403M</t>
  </si>
  <si>
    <t>Cisco VG20X Series IOS IP VOICE</t>
  </si>
  <si>
    <t>CAB-AC</t>
  </si>
  <si>
    <t>AC Power Cord (North America), C13, NEMA 5-15P, 2.1m</t>
  </si>
  <si>
    <t>CAB-ETH-S-RJ45</t>
  </si>
  <si>
    <t>Yellow Cable for Ethernet, Straight-through, RJ-45, 6 feet</t>
  </si>
  <si>
    <t>PWR-30W-AC</t>
  </si>
  <si>
    <t>Power Supply 30 Watt AC</t>
  </si>
  <si>
    <t>Modular 24 FXS Port VoIP Gateway with PVDM3-64</t>
  </si>
  <si>
    <t>CON-SNT-VG310ICV</t>
  </si>
  <si>
    <t>SMARTNET 8X5XNBD Cisco VG310 - Modular 24 FXS Port Voice</t>
  </si>
  <si>
    <t>SVG3XUK9-15403M</t>
  </si>
  <si>
    <t>Cisco VG3X0 UNIVERSAL</t>
  </si>
  <si>
    <t>MEM-CF-256MB</t>
  </si>
  <si>
    <t>256MB Compact Flash for Cisco 1900, 2900, 3900 ISR</t>
  </si>
  <si>
    <t>CAB-CONSOLE-USB</t>
  </si>
  <si>
    <t>Console Cable 6 ft with USB Type A and mini-B</t>
  </si>
  <si>
    <t>HWIC-BLANK</t>
  </si>
  <si>
    <t>Blank faceplate for HWIC slot on Cisco ISR</t>
  </si>
  <si>
    <t>SL-VG3X0-UC-K9</t>
  </si>
  <si>
    <t>Cisco VG3X0 Unified Communications License</t>
  </si>
  <si>
    <t>SL-VG3X0-IPB-K9</t>
  </si>
  <si>
    <t>Cisco VG3X0 IP Base License</t>
  </si>
  <si>
    <t>CTS-SX10N-K9</t>
  </si>
  <si>
    <t>SX10 HD w/ wall mount, int 5x cam and mic</t>
  </si>
  <si>
    <t>CON-ECDN-CTSSX1NK</t>
  </si>
  <si>
    <t>ESS WITH 8X5XNBD SX10 HD w/ wall mount, int 5x cam and mi</t>
  </si>
  <si>
    <t>PWR-CORD-US-A</t>
  </si>
  <si>
    <t>Pwr Cord US 1.8m Black YP-12 To YC-12</t>
  </si>
  <si>
    <t>LIC-TC-CRYPTO-K9</t>
  </si>
  <si>
    <t>License key to activate sw encryption module</t>
  </si>
  <si>
    <t>CTS-CTRL-DVX-10</t>
  </si>
  <si>
    <t>Touch 10 Control Device - selectable option</t>
  </si>
  <si>
    <t>CON-ECDN-CTLDV10</t>
  </si>
  <si>
    <t>ESS WITH 8X5XNBD Cisco Touch 10 inch</t>
  </si>
  <si>
    <t>CTS-POE-INJ</t>
  </si>
  <si>
    <t>Touch10 PoE power injector</t>
  </si>
  <si>
    <t>CAB-ETH-5M</t>
  </si>
  <si>
    <t>Ethernet cable (5m) for auto expand</t>
  </si>
  <si>
    <t>CAB-DV10-4M</t>
  </si>
  <si>
    <t>4 meter flat grey Ethernet cable for Touch 10</t>
  </si>
  <si>
    <t>PWR-SX10-AC+</t>
  </si>
  <si>
    <t>Power supply for SX10</t>
  </si>
  <si>
    <t>CTS-SX10NCODEC</t>
  </si>
  <si>
    <t>SX10 Codec</t>
  </si>
  <si>
    <t>BRKT-SX10-WMK</t>
  </si>
  <si>
    <t>SX10 Wall Mount</t>
  </si>
  <si>
    <t>CTS-RMT-TRC6</t>
  </si>
  <si>
    <t>Remote Control TRC 6</t>
  </si>
  <si>
    <t>SW-S52030-TC7-K9</t>
  </si>
  <si>
    <t>SW Image for SX10</t>
  </si>
  <si>
    <t>CAB-2HDMI-2M</t>
  </si>
  <si>
    <t>HDMI-HDMI cab, 2m auto expand</t>
  </si>
  <si>
    <t>CAB-DV10-8M-</t>
  </si>
  <si>
    <t>8 meter flat grey Ethernet cable for Touch 10</t>
  </si>
  <si>
    <t>CAB-PRESO-2HDMI</t>
  </si>
  <si>
    <t>Presentation cable, HDMI to HDMI, 8 meter, gray</t>
  </si>
  <si>
    <t>CTS-MIC-TABL20</t>
  </si>
  <si>
    <t>Cisco TelePresence Table Microphone 20</t>
  </si>
  <si>
    <t>CTS-SX20-PHD12X-K9</t>
  </si>
  <si>
    <t>SX20 Quick Set HD, NPP, 12xPHDCam, 1 mic, remote cntrl</t>
  </si>
  <si>
    <t>CON-ECDN-SX2PHD12</t>
  </si>
  <si>
    <t>ESS WITH 8X5XNBD SX20 Qk Set HD, NPP, 12xPHDCam,1 mic,RC</t>
  </si>
  <si>
    <t>CAB-MIC20-EXT</t>
  </si>
  <si>
    <t>Extension cable for the Performance microphone</t>
  </si>
  <si>
    <t>CTS-QSC20-MIC</t>
  </si>
  <si>
    <t>Performance Microphone 20</t>
  </si>
  <si>
    <t>CON-ECDN-QSC20MIC</t>
  </si>
  <si>
    <t>ESS WITH 8X5XNBD Precision Microphone 20</t>
  </si>
  <si>
    <t>CTS-SX20-QS-WMK</t>
  </si>
  <si>
    <t>Wall Mount Kit for SX20</t>
  </si>
  <si>
    <t>LIC-SX20-DD</t>
  </si>
  <si>
    <t>Dual Display Option for SX20</t>
  </si>
  <si>
    <t>LIC-SX20-PR</t>
  </si>
  <si>
    <t>Premium Resolution Option for SX20</t>
  </si>
  <si>
    <t>CTS-RMT-TRC5</t>
  </si>
  <si>
    <t>Remote Control TRC 5</t>
  </si>
  <si>
    <t>CTS-PHD1080P12XS2+</t>
  </si>
  <si>
    <t>PrecisionHD Camera 1080p 12x Gen 2  for use in auto expand</t>
  </si>
  <si>
    <t>CTS-QSC20-MIC+</t>
  </si>
  <si>
    <t>Performance Mic - for auto expand only</t>
  </si>
  <si>
    <t>BRKT-PHD-MONITOR</t>
  </si>
  <si>
    <t>Bracket mounting for 12x PHDCAM to monitor</t>
  </si>
  <si>
    <t>CAB-HDMI-PHD12XS</t>
  </si>
  <si>
    <t>Custom 12xcamera cable; HDMI, Cont. and Power (3m)</t>
  </si>
  <si>
    <t>LIC-SX20</t>
  </si>
  <si>
    <t>SX20 License Key</t>
  </si>
  <si>
    <t>LIC-SX20-HD</t>
  </si>
  <si>
    <t>High Definition Feature for SX20</t>
  </si>
  <si>
    <t>LIC-SX20-NPP</t>
  </si>
  <si>
    <t>SX20 Natural Presenter Package (NPP) Option</t>
  </si>
  <si>
    <t>CAB-2HDMI-3M</t>
  </si>
  <si>
    <t>HDMI to HDMI cable</t>
  </si>
  <si>
    <t>CTS-SX20CODEC-K9</t>
  </si>
  <si>
    <t>SX20 Codec - encrypted</t>
  </si>
  <si>
    <t>LIC-S52010-TC-K9</t>
  </si>
  <si>
    <t>License Key Software Encrypted</t>
  </si>
  <si>
    <t>SW-S52010-TC7-K9</t>
  </si>
  <si>
    <t>SW Image for SX20 and MX200/300 (2nd gen) series endpoints</t>
  </si>
  <si>
    <t>VIDEO CONFERENCE ACCESSORIES</t>
  </si>
  <si>
    <t>CTS-QSC20-MIC=</t>
  </si>
  <si>
    <t>CAB-MIC20-EXT=</t>
  </si>
  <si>
    <t>Extension cable for Performance microphone</t>
  </si>
  <si>
    <t xml:space="preserve">CP-8831-MIC-WRLS= </t>
  </si>
  <si>
    <t>Wireless Microphone Kit for Cisco IP Conference Phone 8831</t>
  </si>
  <si>
    <t>CP-PWR-CUBE-4=</t>
  </si>
  <si>
    <t>IP Phone power transformer for the 89/9900 phone series</t>
  </si>
  <si>
    <t>CP-PWR-CORD-NA=</t>
  </si>
  <si>
    <t>ONENTWK-EN-10-10 w/ 7 UPOE/mGig Blades</t>
  </si>
  <si>
    <t>208.1 MDF #2</t>
  </si>
  <si>
    <t>SFP-H10GB-CU5M=</t>
  </si>
  <si>
    <t>10GBASE-CU SFP+ Cable 5 Meter</t>
  </si>
  <si>
    <t>C4K-SLOT-CVR-E=   </t>
  </si>
  <si>
    <t>Catalyst 4500 E-Series Family Slot Cover (Spare)</t>
  </si>
  <si>
    <t>Was 4, now 3</t>
  </si>
  <si>
    <t>Variphy Licensing</t>
  </si>
  <si>
    <t>INST-CDR-1</t>
  </si>
  <si>
    <t>Variphy Insight CDR - Call History, Call Accounting, etc</t>
  </si>
  <si>
    <t>MDF</t>
  </si>
  <si>
    <t>APC Uninterruptable Power Supplies</t>
  </si>
  <si>
    <t>208.1 MDF</t>
  </si>
  <si>
    <t>SUA5000RMT5U</t>
  </si>
  <si>
    <t xml:space="preserve">APC Smart-UPS 5000VA 208V Rackmount/Tower
</t>
  </si>
  <si>
    <t>AP9626</t>
  </si>
  <si>
    <t>AP9570</t>
  </si>
  <si>
    <t xml:space="preserve">Rack PDU Basic 1U 30A 208V Four C19s APC Basic Rack PDU input: 208V
</t>
  </si>
  <si>
    <t>AP9877</t>
  </si>
  <si>
    <t>Total</t>
  </si>
  <si>
    <t>Parts No.</t>
  </si>
  <si>
    <t>Length</t>
  </si>
  <si>
    <t>Unit</t>
  </si>
  <si>
    <t>TOTAL QTY</t>
  </si>
  <si>
    <t>Price</t>
  </si>
  <si>
    <t>QTY</t>
  </si>
  <si>
    <t>Extended Price</t>
  </si>
  <si>
    <t>MISCELLANEOUS</t>
  </si>
  <si>
    <t>HLT3I-X0</t>
  </si>
  <si>
    <t>Panduit Tak-Ty Hook and loop cable ties, 12" length, HLT3I-X0, roll of 10</t>
  </si>
  <si>
    <t>12"</t>
  </si>
  <si>
    <t>Roll</t>
  </si>
  <si>
    <t>S100X150VAC</t>
  </si>
  <si>
    <t>Panduit P1 Self-Laminating Label Cassettes for PanTher LS8E hand-held printer. 200 labels per package.</t>
  </si>
  <si>
    <t>Cassette</t>
  </si>
  <si>
    <t>NWSLC-3Y</t>
  </si>
  <si>
    <t>Panduit Orange cable identification sleeve for 3mm Simplex cable, 1" Length, Pack of 100</t>
  </si>
  <si>
    <t>CABLES</t>
  </si>
  <si>
    <t>CPCSSX2-0ZF005</t>
  </si>
  <si>
    <t>Commscope, Systimax solution, CAT6A, RJ45, Straight patch cable, No boot, Blue Color</t>
  </si>
  <si>
    <t>5 ft</t>
  </si>
  <si>
    <t>Each</t>
  </si>
  <si>
    <t>CPCSSX2-0ZF007</t>
  </si>
  <si>
    <t>7 ft</t>
  </si>
  <si>
    <t>CPCSSX2-0ZF010</t>
  </si>
  <si>
    <t>10 ft</t>
  </si>
  <si>
    <t>CPCSSX2-0ZF015</t>
  </si>
  <si>
    <t>15 ft</t>
  </si>
  <si>
    <t>CPCSSX2-0ZF020</t>
  </si>
  <si>
    <t>20 ft</t>
  </si>
  <si>
    <t>CPCSSX2-0ZF025</t>
  </si>
  <si>
    <t>25 ft</t>
  </si>
  <si>
    <t>CPCSSX2-0ZF030</t>
  </si>
  <si>
    <t>30 ft</t>
  </si>
  <si>
    <t>CPCSSX2-0ZF035</t>
  </si>
  <si>
    <t>35 ft</t>
  </si>
  <si>
    <t>CPC3312-03F005</t>
  </si>
  <si>
    <t>Commscope, Systimax solution, CAT6, RJ45, Straight patch cable, No boot, Gray Color</t>
  </si>
  <si>
    <t>CPC3312-03F007</t>
  </si>
  <si>
    <t>CPC3312-03F010</t>
  </si>
  <si>
    <t>Will use current HCC inventory for (540) 10' Cables</t>
  </si>
  <si>
    <t>CPC3312-03F015</t>
  </si>
  <si>
    <t>CPC3312-03F025</t>
  </si>
  <si>
    <t>CPC3312-03F030</t>
  </si>
  <si>
    <t>CPC3312-03F035</t>
  </si>
  <si>
    <t>CPC3312-03F050</t>
  </si>
  <si>
    <t>50 ft</t>
  </si>
  <si>
    <t>LC - SC</t>
  </si>
  <si>
    <t>FEXLCSC42-MXF010</t>
  </si>
  <si>
    <t>Commscope, Systimax solution,  LC - SC , 10Gb Duplex Multimode 50/125 OM4 fiber cable, Aqua color</t>
  </si>
  <si>
    <t>FEXLCSC42-MXF015</t>
  </si>
  <si>
    <t>FEXLCSC42-MXF020</t>
  </si>
  <si>
    <t>FEXLCSC42-MXF025</t>
  </si>
  <si>
    <t>FEXLCSC42-MXF030</t>
  </si>
  <si>
    <t>FEXLCSC42-MXF035</t>
  </si>
  <si>
    <t>FEXLCSC42-MXF040</t>
  </si>
  <si>
    <t>40 ft</t>
  </si>
  <si>
    <t>FEXLCSC42-MXF045</t>
  </si>
  <si>
    <t>45 ft</t>
  </si>
  <si>
    <t>FEXLCSC42-MXF050</t>
  </si>
  <si>
    <t>LC - LC</t>
  </si>
  <si>
    <t>FEXLCLC42-MXF010</t>
  </si>
  <si>
    <t>Commscope, Systimax solution,  LC - LC , 10Gb Duplex Multimode 50/125 OM4 fiber cable, Aqua color</t>
  </si>
  <si>
    <t>FEXLCLC42-MXF015</t>
  </si>
  <si>
    <t>FEXLCLC42-MXF020</t>
  </si>
  <si>
    <t>FEXLCLC42-MXF025</t>
  </si>
  <si>
    <t>FEXLCLC42-MXF030</t>
  </si>
  <si>
    <t>FEXLCLC42-MXF035</t>
  </si>
  <si>
    <t>FEXLCLC42-MXF040</t>
  </si>
  <si>
    <t>FEXLCLC42-MXF045</t>
  </si>
  <si>
    <t>FEXLCLC42-MXF050</t>
  </si>
  <si>
    <t>SC - SC</t>
  </si>
  <si>
    <t>FEXSCSC42-MXF010</t>
  </si>
  <si>
    <t>Commscope, Systimax solution,  SC - SC , 10Gb Duplex Multimode 50/125 OM4 fiber cable, Aqua color</t>
  </si>
  <si>
    <t>FEXSCSC42-MXF015</t>
  </si>
  <si>
    <t>FEXSCSC42-MXF020</t>
  </si>
  <si>
    <t>FEXSCSC42-MXF025</t>
  </si>
  <si>
    <t>FEXSCSC42-MXF030</t>
  </si>
  <si>
    <t>FEXSCSC42-MXF035</t>
  </si>
  <si>
    <t>FEXSCSC42-MXF040</t>
  </si>
  <si>
    <t>FEXSCSC42-MXF045</t>
  </si>
  <si>
    <t>FEXSCSC42-MXF050</t>
  </si>
  <si>
    <t>FEWLCSC42-JXF010</t>
  </si>
  <si>
    <t>Commscope, Systimax solution,  LC - SC , TERASPEED Singlemode 8.3/125 SM fiber cable, Yellow color</t>
  </si>
  <si>
    <t>FEWLCSC42-JXF015</t>
  </si>
  <si>
    <t>FEWLCSC42-JXF020</t>
  </si>
  <si>
    <t>FEWLCSC42-JXF025</t>
  </si>
  <si>
    <t>FEWLCSC42-JXF030</t>
  </si>
  <si>
    <t>FEWLCSC42-JXF035</t>
  </si>
  <si>
    <t>FEWLCSC42-JXF040</t>
  </si>
  <si>
    <t>FEWLCSC42-JXF045</t>
  </si>
  <si>
    <t>FEWLCSC42-JXF050</t>
  </si>
  <si>
    <t>ANALOG</t>
  </si>
  <si>
    <t>N154-050-C3 </t>
  </si>
  <si>
    <t>TRIPPLITE - Cat3 25-Pair Telco Cable (RJ21 M to Open End), 50-ft.</t>
  </si>
  <si>
    <t>N154-100-C3 </t>
  </si>
  <si>
    <t>TRIPPLITE - Cat3 25-Pair Telco Cable (RJ21 M to Open End), 100-ft.</t>
  </si>
  <si>
    <t>100 ft</t>
  </si>
  <si>
    <t>P110KB1005Y</t>
  </si>
  <si>
    <t>Panduit PAN-PUNCH 110 - punch-down block</t>
  </si>
  <si>
    <t>25-3-PX-50-GY</t>
  </si>
  <si>
    <t>25PAIR TELCO M-BL 50FT</t>
  </si>
  <si>
    <t>S700A110-B1-50</t>
  </si>
  <si>
    <t>Siemon's 50-pair pre-wired S110 block with legs</t>
  </si>
  <si>
    <t>ELN25T-0025-MM</t>
  </si>
  <si>
    <t>Blackbox CAT3 Telco Connector Cable (UTP), PVC (25-3-PP-25-GY)</t>
  </si>
  <si>
    <t>ELN25TP-0025-MM</t>
  </si>
  <si>
    <t>Blackbox CAT3 Telco Connector Cable (UTP), PLENUM (25PP25PL3)</t>
  </si>
  <si>
    <t>ELN25T-0050-MM</t>
  </si>
  <si>
    <t>Blackbox CAT3 Telco Connector Cable (UTP), PVC (25-3-PP-50-GY)</t>
  </si>
  <si>
    <t>ELN25TP-0050-MM</t>
  </si>
  <si>
    <t>Blackbox CAT3 Telco Connector Cable (UTP), PLENUM (25PP50PL3)</t>
  </si>
  <si>
    <t>S110P1-P1-15</t>
  </si>
  <si>
    <t>Siemon cable, 1 Pair Double Ended 110 Patchcord, 110 TO 110</t>
  </si>
  <si>
    <t>S110P1-U1-15</t>
  </si>
  <si>
    <t>Siemon cable, 1 Pair Double Ended 110 Patchcord, 110 TO RJ11</t>
  </si>
  <si>
    <t>S110P1-U4-15</t>
  </si>
  <si>
    <t>Siemon cable, 1 Pair Double Ended 110 Patchcord, 110 TO RJ45</t>
  </si>
  <si>
    <t>02970</t>
  </si>
  <si>
    <t>Cables2Go, RJ11 Modular Telephone Cable, RJ11 to RJ11, 7ft</t>
  </si>
  <si>
    <t>7ft</t>
  </si>
  <si>
    <t>09590</t>
  </si>
  <si>
    <t>Cables2Go, RJ11 Modular Telephone Cable, RJ11 to RJ11, 14ft</t>
  </si>
  <si>
    <t>14ft</t>
  </si>
  <si>
    <t>EYN7001BL-1000</t>
  </si>
  <si>
    <t>Blackbox Cross-Connect Wire, 1 Pair, White/Blue w Blue - 1000ft</t>
  </si>
  <si>
    <t>1000 ft</t>
  </si>
  <si>
    <t>SE-Felix Fraga New Building</t>
  </si>
  <si>
    <t>Replace OLD MDF</t>
  </si>
  <si>
    <t>ONENTWK-ENT-10-10 w/ 7 UPOE/mGig Blades</t>
  </si>
  <si>
    <t>206B IDF</t>
  </si>
  <si>
    <t>SFP-10G-LR-S=</t>
  </si>
  <si>
    <t>10GBASE-LR SFP Module</t>
  </si>
  <si>
    <t>ONENTWK-EN-07-10 w/ 5 UPOE/mGig Blades</t>
  </si>
  <si>
    <t>107A MDF 4507-1 - VSS # 1</t>
  </si>
  <si>
    <t>ONENTWK-EN-07-10</t>
  </si>
  <si>
    <t>4507+2xSUP8e, 2x4748-UPoE,10P Bundle</t>
  </si>
  <si>
    <t>WS-C4507R+E</t>
  </si>
  <si>
    <t>Catalyst4500E 7 slot chassis for 48Gbps/slot, fan, no ps</t>
  </si>
  <si>
    <t>CON-SNT-C4507R+E</t>
  </si>
  <si>
    <t>SMARTNET 8X5XNBD Catalyst4500E 7 slot chassis for 48Gbps</t>
  </si>
  <si>
    <t>PWR-C45-6000ACV</t>
  </si>
  <si>
    <t>Catalyst 4500 6000W AC dual input Power Supply (Data + PoE)</t>
  </si>
  <si>
    <t>PWR-C45-6000ACV/2</t>
  </si>
  <si>
    <t xml:space="preserve">SFP-H10GB-CU1M= </t>
  </si>
  <si>
    <t>10GBASE-CU SFP+ Cable 1 Meter</t>
  </si>
  <si>
    <t xml:space="preserve">SFP-H10GB-CU3M= </t>
  </si>
  <si>
    <t>10GBASE-CU SFP+ Cable 3 Meter</t>
  </si>
  <si>
    <t>ONENTWK-EN-07-10 w/ 4 UPOE/mGig Blades</t>
  </si>
  <si>
    <t>107A MDF 4507-2 - VSS # 2</t>
  </si>
  <si>
    <t>301 Drennan - Felix Fraga Main Building MDF -  WAN/Core/Distribution (VSS)</t>
  </si>
  <si>
    <t>C1-C4500X-16SFP+</t>
  </si>
  <si>
    <t>Cisco ONE Catalyst 4500-X 16 Port 10G IP Base, Front-to-Back</t>
  </si>
  <si>
    <t>CON-SNT-45X16SFP</t>
  </si>
  <si>
    <t>SMARTNET 8X5XNBD C1 Cat 4500-X 16 Port 10G IP Base</t>
  </si>
  <si>
    <t>C4KX-PWR-750AC-R</t>
  </si>
  <si>
    <t>Catalyst 4500X 750W AC front to back cooling power supply</t>
  </si>
  <si>
    <t>C4KX-PWR-750AC-R/2</t>
  </si>
  <si>
    <t>Catalyst 4500X 750W AC front to back cooling 2nd PWR supply</t>
  </si>
  <si>
    <t>C1FAPCAT4500X</t>
  </si>
  <si>
    <t>Cisco ONE Foundation Perpetual Cat4500X Std</t>
  </si>
  <si>
    <t>CON-ECMU-C1FA4500X</t>
  </si>
  <si>
    <t>SWSS UPGRADES C1 Foundation Perpetual Cat4500X Std</t>
  </si>
  <si>
    <t>C1AAPCAT45001</t>
  </si>
  <si>
    <t>Cisco ONE Advanced Perpetual Cat4500X 16P and 24P Std</t>
  </si>
  <si>
    <t>CON-ECMU-C1AAPCAT4</t>
  </si>
  <si>
    <t>SWSS UPGRADES Cisco ONE Advanced P</t>
  </si>
  <si>
    <t>C4500X-16P-ES-C1</t>
  </si>
  <si>
    <t>Cisco ONE Ent. Services license for 16P Catalyst 4500-X</t>
  </si>
  <si>
    <t>CAB-US515-C15-US</t>
  </si>
  <si>
    <t>NEMA 5-15 to IEC-C15 8ft US</t>
  </si>
  <si>
    <t>S45XUK9-37E</t>
  </si>
  <si>
    <t>CAT4500-X  Universal Crypto Image</t>
  </si>
  <si>
    <t>CVR-X2-SFP10G=</t>
  </si>
  <si>
    <t>X2 to SFP+ Adaptor module</t>
  </si>
  <si>
    <t>Was 2, Now 4</t>
  </si>
  <si>
    <t xml:space="preserve">Variphy Insight CDR - Call History, Call Accounting, etc
</t>
  </si>
  <si>
    <t xml:space="preserve">APC Step-Down Transformer RM 2U 208V IN 120V OUT
</t>
  </si>
  <si>
    <t>107A MDF 4507-1</t>
  </si>
  <si>
    <t>107A MDF 4507-2</t>
  </si>
  <si>
    <t>Will use current HCC inventory for (648) 10' Cables</t>
  </si>
  <si>
    <t>SE-Eastside Student Life</t>
  </si>
  <si>
    <t>IDF 111</t>
  </si>
  <si>
    <t>MDF replacement</t>
  </si>
  <si>
    <t>111 IDF - 4510</t>
  </si>
  <si>
    <t>SE-Learning Hub MDF -  WAN/Core/Distribution (VSS)</t>
  </si>
  <si>
    <t>C1-C4500X-24X-IPB</t>
  </si>
  <si>
    <t>Cisco ONE Catalyst 4500-X 24 Port 10G IP Base, Front-to-Back</t>
  </si>
  <si>
    <t>CON-SNT-4524XIPB</t>
  </si>
  <si>
    <t>SMARTNET 8X5XNBD C1 Cat 4500-X 24 Port 10G IP Base</t>
  </si>
  <si>
    <t>SFP-H10GB-CU5M</t>
  </si>
  <si>
    <t>C4KX-NM-8SFP+</t>
  </si>
  <si>
    <t>Catalyst 4500X 8 Port 10G Network Module</t>
  </si>
  <si>
    <t>111 IDF</t>
  </si>
  <si>
    <t>Will use current HCC inventory for (252) 10' Cables</t>
  </si>
  <si>
    <t>FEWSCSC42-JXF010</t>
  </si>
  <si>
    <t>Commscope, Systimax solution,  SC - SC , TERASPEED Singlemode 8.3/125 SM fiber cable, Yellow color</t>
  </si>
  <si>
    <t>SE-Eastside Workforce Center</t>
  </si>
  <si>
    <t>IDF 116</t>
  </si>
  <si>
    <t>ONENTWK-ENT-10-10 w/ 5 UPOE/mGig Blades</t>
  </si>
  <si>
    <t>116 IDF</t>
  </si>
  <si>
    <t>Chanegd to 8845</t>
  </si>
  <si>
    <t>NE-Acres Homes</t>
  </si>
  <si>
    <t>APC Smart UPS X 1500VA</t>
  </si>
  <si>
    <t>MDF 137</t>
  </si>
  <si>
    <t>ONENTWK-EN-07-10 w/ 3 UPOE/mGig Blades</t>
  </si>
  <si>
    <t>137 MDF - 4507</t>
  </si>
  <si>
    <t>Was 726.36, Now 650</t>
  </si>
  <si>
    <t>111 IDF - 4507</t>
  </si>
  <si>
    <t>Was 726.356, Now 650</t>
  </si>
  <si>
    <t>137 MDF</t>
  </si>
  <si>
    <t>111IDF</t>
  </si>
  <si>
    <t>Will use current HCC inventory for (216) 10' Cables</t>
  </si>
  <si>
    <t>CPC3312-03F020</t>
  </si>
  <si>
    <t>MDF 113</t>
  </si>
  <si>
    <t>IDF 206</t>
  </si>
  <si>
    <t>WS-C3850-24U-E</t>
  </si>
  <si>
    <t>Cisco Catalyst 3850 24 Port UPOE IP Services</t>
  </si>
  <si>
    <t>CON-SNT-WS8524UE</t>
  </si>
  <si>
    <t>SMARTNET 8X5XNBD Cisco Catalyst 3850</t>
  </si>
  <si>
    <t>S3850UK9-37E</t>
  </si>
  <si>
    <t>CAT3850 Universal k9 image</t>
  </si>
  <si>
    <t>C3850-NM-2-10G</t>
  </si>
  <si>
    <t>Cisco Catalyst 3850 2 x 10GE Network Module</t>
  </si>
  <si>
    <t>CAB-TA-NA</t>
  </si>
  <si>
    <t>North America AC Type A Power Cable</t>
  </si>
  <si>
    <t>STACK-T1-50CM</t>
  </si>
  <si>
    <t>50CM Type 1 Stacking Cable</t>
  </si>
  <si>
    <t>CAB-SPWR-30CM</t>
  </si>
  <si>
    <t>Catalyst 3750X and 3850 Stack Power Cable 30 CM</t>
  </si>
  <si>
    <t>PWR-C1-1100WAC</t>
  </si>
  <si>
    <t>1100W AC Config 1 Power Supply</t>
  </si>
  <si>
    <t>PWR-C1-BLANK</t>
  </si>
  <si>
    <t>Config 1 Power Supply Blank</t>
  </si>
  <si>
    <t xml:space="preserve">Northline Campus MDF OPTION (Existing 6504 Uplinks) </t>
  </si>
  <si>
    <t>113 MDF</t>
  </si>
  <si>
    <t>206 IDF</t>
  </si>
  <si>
    <t>Central Plan</t>
  </si>
  <si>
    <t>SMX1500RM2U</t>
  </si>
  <si>
    <t>Bag</t>
  </si>
  <si>
    <t>Will use current HCC inventory for (24) 10' Cables</t>
  </si>
  <si>
    <t>CE- Central South Campus</t>
  </si>
  <si>
    <t>Willie Lee Gay MDF</t>
  </si>
  <si>
    <t>A110 MDF - 4507-1 - VSS # 1</t>
  </si>
  <si>
    <t>A110 MDF - 4507-2 - VSS # 2</t>
  </si>
  <si>
    <t>ONENTWK-EN-10-10 w/ 5 UPOE/mGig Blades</t>
  </si>
  <si>
    <t>A211 IDF - 4510-1</t>
  </si>
  <si>
    <t>ONENTWK-EN-10-10 w/ 4 UPOE/mGig Blades</t>
  </si>
  <si>
    <t>A211 IDF - 4510-2</t>
  </si>
  <si>
    <t>Willie Lee Gay MDF - Replace current 3750 and exhausted 4506</t>
  </si>
  <si>
    <t>WLG MDF - 4507-1 - VSS # 1</t>
  </si>
  <si>
    <t>Bundle with 10 total APs, 10 Wall Phones/Mounts, 20 Desk Phones, and 1 Conference Phone (1 yr SmartNET)</t>
  </si>
  <si>
    <t>WLG MDF - 4507-2 VSS # 2</t>
  </si>
  <si>
    <t>A110 MDF 4507-1</t>
  </si>
  <si>
    <t>A110 MDF 4507-2</t>
  </si>
  <si>
    <t>A211 IDF 4510-1</t>
  </si>
  <si>
    <t>A211 IDF 4510-2</t>
  </si>
  <si>
    <t>WLG VSS Combo</t>
  </si>
  <si>
    <t>Will use current HCC inventory for (960) 10' Cables</t>
  </si>
  <si>
    <t>GRAND TOTAL</t>
  </si>
  <si>
    <t>Replace the existing 3750 in the old MDF w/ 2x4500X (VSS)</t>
  </si>
  <si>
    <t>Replace the existing 6504 in the Learning Hub MDF w/ 2x4500X (VSS)</t>
  </si>
  <si>
    <t>NE Northline Central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</si>
</sst>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Helvetica"/>
    </font>
    <font>
      <sz val="9"/>
      <name val="Helvetica"/>
    </font>
    <font>
      <b/>
      <sz val="16"/>
      <name val="Arial"/>
      <family val="2"/>
    </font>
    <font>
      <b/>
      <sz val="12"/>
      <name val="Arial"/>
      <family val="2"/>
    </font>
    <font>
      <b/>
      <u/>
      <sz val="11"/>
      <name val="Helvetica"/>
    </font>
    <font>
      <b/>
      <sz val="10"/>
      <name val="Arial"/>
      <family val="2"/>
    </font>
    <font>
      <b/>
      <sz val="11"/>
      <name val="Helvetica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3E"/>
        <bgColor indexed="64"/>
      </patternFill>
    </fill>
    <fill>
      <patternFill patternType="solid">
        <fgColor rgb="FFD9ED7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/>
      <top style="thin">
        <color indexed="22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</cellStyleXfs>
  <cellXfs count="577">
    <xf numFmtId="0" fontId="0" fillId="0" borderId="0" xfId="0"/>
    <xf numFmtId="0" fontId="0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0" xfId="0" applyFont="1" applyBorder="1"/>
    <xf numFmtId="0" fontId="0" fillId="4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44" fontId="0" fillId="0" borderId="0" xfId="2" applyFont="1"/>
    <xf numFmtId="0" fontId="0" fillId="0" borderId="0" xfId="0" applyBorder="1"/>
    <xf numFmtId="0" fontId="3" fillId="4" borderId="13" xfId="0" applyFont="1" applyFill="1" applyBorder="1" applyAlignment="1">
      <alignment horizontal="left"/>
    </xf>
    <xf numFmtId="44" fontId="0" fillId="0" borderId="31" xfId="2" applyFont="1" applyBorder="1"/>
    <xf numFmtId="0" fontId="3" fillId="4" borderId="14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0" borderId="30" xfId="0" applyBorder="1"/>
    <xf numFmtId="44" fontId="0" fillId="0" borderId="32" xfId="2" applyFont="1" applyBorder="1"/>
    <xf numFmtId="0" fontId="0" fillId="6" borderId="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44" fontId="0" fillId="0" borderId="0" xfId="2" applyFont="1" applyFill="1" applyBorder="1"/>
    <xf numFmtId="0" fontId="3" fillId="5" borderId="13" xfId="0" applyFont="1" applyFill="1" applyBorder="1" applyAlignment="1">
      <alignment horizontal="left"/>
    </xf>
    <xf numFmtId="0" fontId="0" fillId="2" borderId="13" xfId="0" applyFont="1" applyFill="1" applyBorder="1"/>
    <xf numFmtId="0" fontId="0" fillId="2" borderId="14" xfId="0" applyFont="1" applyFill="1" applyBorder="1"/>
    <xf numFmtId="0" fontId="3" fillId="2" borderId="15" xfId="1" applyFont="1" applyFill="1" applyBorder="1" applyAlignment="1">
      <alignment horizontal="center"/>
    </xf>
    <xf numFmtId="0" fontId="5" fillId="5" borderId="35" xfId="0" applyFont="1" applyFill="1" applyBorder="1" applyAlignment="1">
      <alignment horizontal="left"/>
    </xf>
    <xf numFmtId="0" fontId="6" fillId="5" borderId="21" xfId="1" applyFont="1" applyFill="1" applyBorder="1"/>
    <xf numFmtId="0" fontId="5" fillId="5" borderId="21" xfId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/>
    <xf numFmtId="0" fontId="8" fillId="4" borderId="21" xfId="0" applyFont="1" applyFill="1" applyBorder="1"/>
    <xf numFmtId="0" fontId="8" fillId="6" borderId="21" xfId="0" applyFont="1" applyFill="1" applyBorder="1"/>
    <xf numFmtId="0" fontId="0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 applyAlignment="1">
      <alignment horizontal="center"/>
    </xf>
    <xf numFmtId="0" fontId="7" fillId="0" borderId="0" xfId="0" applyFont="1" applyBorder="1"/>
    <xf numFmtId="0" fontId="8" fillId="0" borderId="21" xfId="0" applyFont="1" applyBorder="1"/>
    <xf numFmtId="44" fontId="8" fillId="0" borderId="20" xfId="2" applyFont="1" applyBorder="1"/>
    <xf numFmtId="0" fontId="8" fillId="0" borderId="0" xfId="0" applyFont="1"/>
    <xf numFmtId="44" fontId="8" fillId="0" borderId="0" xfId="0" applyNumberFormat="1" applyFont="1"/>
    <xf numFmtId="0" fontId="6" fillId="4" borderId="35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35" xfId="0" applyFont="1" applyFill="1" applyBorder="1"/>
    <xf numFmtId="0" fontId="8" fillId="0" borderId="21" xfId="0" applyFont="1" applyFill="1" applyBorder="1"/>
    <xf numFmtId="0" fontId="8" fillId="0" borderId="20" xfId="0" applyFont="1" applyFill="1" applyBorder="1"/>
    <xf numFmtId="44" fontId="8" fillId="0" borderId="0" xfId="0" applyNumberFormat="1" applyFont="1" applyFill="1" applyBorder="1"/>
    <xf numFmtId="0" fontId="0" fillId="0" borderId="4" xfId="0" applyFont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/>
    <xf numFmtId="0" fontId="3" fillId="5" borderId="2" xfId="1" applyFont="1" applyFill="1" applyBorder="1"/>
    <xf numFmtId="0" fontId="3" fillId="2" borderId="2" xfId="1" applyFont="1" applyFill="1" applyBorder="1"/>
    <xf numFmtId="0" fontId="3" fillId="2" borderId="16" xfId="1" applyFont="1" applyFill="1" applyBorder="1"/>
    <xf numFmtId="0" fontId="0" fillId="4" borderId="2" xfId="0" applyFont="1" applyFill="1" applyBorder="1"/>
    <xf numFmtId="0" fontId="0" fillId="4" borderId="16" xfId="0" applyFont="1" applyFill="1" applyBorder="1"/>
    <xf numFmtId="0" fontId="0" fillId="6" borderId="2" xfId="0" applyFont="1" applyFill="1" applyBorder="1"/>
    <xf numFmtId="0" fontId="0" fillId="6" borderId="16" xfId="0" applyFont="1" applyFill="1" applyBorder="1"/>
    <xf numFmtId="0" fontId="0" fillId="0" borderId="2" xfId="0" applyFont="1" applyFill="1" applyBorder="1"/>
    <xf numFmtId="0" fontId="0" fillId="0" borderId="2" xfId="0" applyBorder="1"/>
    <xf numFmtId="0" fontId="0" fillId="0" borderId="16" xfId="0" applyBorder="1"/>
    <xf numFmtId="0" fontId="0" fillId="0" borderId="3" xfId="0" applyFont="1" applyBorder="1"/>
    <xf numFmtId="0" fontId="3" fillId="5" borderId="3" xfId="1" applyFont="1" applyFill="1" applyBorder="1"/>
    <xf numFmtId="0" fontId="3" fillId="2" borderId="3" xfId="1" applyFont="1" applyFill="1" applyBorder="1"/>
    <xf numFmtId="0" fontId="3" fillId="2" borderId="18" xfId="1" applyFont="1" applyFill="1" applyBorder="1"/>
    <xf numFmtId="0" fontId="0" fillId="4" borderId="3" xfId="0" applyFont="1" applyFill="1" applyBorder="1"/>
    <xf numFmtId="0" fontId="0" fillId="4" borderId="18" xfId="0" applyFont="1" applyFill="1" applyBorder="1"/>
    <xf numFmtId="0" fontId="0" fillId="6" borderId="3" xfId="0" applyFont="1" applyFill="1" applyBorder="1"/>
    <xf numFmtId="0" fontId="0" fillId="6" borderId="18" xfId="0" applyFont="1" applyFill="1" applyBorder="1"/>
    <xf numFmtId="0" fontId="0" fillId="0" borderId="3" xfId="0" applyFont="1" applyFill="1" applyBorder="1"/>
    <xf numFmtId="0" fontId="0" fillId="0" borderId="3" xfId="0" applyBorder="1"/>
    <xf numFmtId="0" fontId="0" fillId="0" borderId="18" xfId="0" applyBorder="1"/>
    <xf numFmtId="0" fontId="8" fillId="0" borderId="0" xfId="0" applyFont="1" applyAlignment="1">
      <alignment horizontal="right"/>
    </xf>
    <xf numFmtId="44" fontId="11" fillId="0" borderId="20" xfId="2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44" fontId="10" fillId="5" borderId="21" xfId="2" applyFont="1" applyFill="1" applyBorder="1" applyAlignment="1">
      <alignment horizontal="center" vertical="center"/>
    </xf>
    <xf numFmtId="44" fontId="10" fillId="4" borderId="21" xfId="2" applyFont="1" applyFill="1" applyBorder="1" applyAlignment="1">
      <alignment horizontal="center" vertical="center"/>
    </xf>
    <xf numFmtId="44" fontId="10" fillId="6" borderId="21" xfId="2" applyFont="1" applyFill="1" applyBorder="1" applyAlignment="1">
      <alignment horizontal="center" vertical="center"/>
    </xf>
    <xf numFmtId="44" fontId="10" fillId="0" borderId="21" xfId="2" applyFont="1" applyFill="1" applyBorder="1" applyAlignment="1">
      <alignment horizontal="center" vertical="center"/>
    </xf>
    <xf numFmtId="0" fontId="1" fillId="0" borderId="0" xfId="0" applyFont="1" applyFill="1"/>
    <xf numFmtId="0" fontId="1" fillId="3" borderId="1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7" fillId="0" borderId="8" xfId="0" applyFont="1" applyBorder="1"/>
    <xf numFmtId="0" fontId="8" fillId="0" borderId="10" xfId="0" applyFont="1" applyBorder="1"/>
    <xf numFmtId="0" fontId="8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10" fillId="0" borderId="9" xfId="0" applyNumberFormat="1" applyFont="1" applyBorder="1" applyAlignment="1">
      <alignment horizontal="center" vertical="center"/>
    </xf>
    <xf numFmtId="44" fontId="11" fillId="0" borderId="25" xfId="2" applyFont="1" applyBorder="1"/>
    <xf numFmtId="0" fontId="0" fillId="0" borderId="16" xfId="0" applyFont="1" applyBorder="1"/>
    <xf numFmtId="0" fontId="0" fillId="0" borderId="18" xfId="0" applyFont="1" applyBorder="1"/>
    <xf numFmtId="44" fontId="6" fillId="0" borderId="0" xfId="2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36" xfId="0" applyFont="1" applyFill="1" applyBorder="1" applyAlignment="1"/>
    <xf numFmtId="0" fontId="9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4" fontId="8" fillId="0" borderId="0" xfId="0" applyNumberFormat="1" applyFont="1" applyAlignment="1">
      <alignment wrapText="1"/>
    </xf>
    <xf numFmtId="44" fontId="12" fillId="0" borderId="9" xfId="0" applyNumberFormat="1" applyFont="1" applyBorder="1" applyAlignment="1">
      <alignment horizontal="center" vertical="center"/>
    </xf>
    <xf numFmtId="0" fontId="13" fillId="0" borderId="21" xfId="0" applyFont="1" applyBorder="1"/>
    <xf numFmtId="44" fontId="14" fillId="0" borderId="25" xfId="2" applyFont="1" applyBorder="1"/>
    <xf numFmtId="44" fontId="12" fillId="5" borderId="21" xfId="2" applyFont="1" applyFill="1" applyBorder="1" applyAlignment="1">
      <alignment horizontal="center" vertical="center"/>
    </xf>
    <xf numFmtId="44" fontId="14" fillId="0" borderId="20" xfId="2" applyFont="1" applyBorder="1"/>
    <xf numFmtId="44" fontId="12" fillId="4" borderId="21" xfId="2" applyFont="1" applyFill="1" applyBorder="1" applyAlignment="1">
      <alignment horizontal="center" vertical="center"/>
    </xf>
    <xf numFmtId="0" fontId="14" fillId="0" borderId="21" xfId="0" applyFont="1" applyBorder="1"/>
    <xf numFmtId="44" fontId="12" fillId="6" borderId="21" xfId="2" applyFont="1" applyFill="1" applyBorder="1" applyAlignment="1">
      <alignment horizontal="center" vertical="center"/>
    </xf>
    <xf numFmtId="0" fontId="0" fillId="0" borderId="23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44" fontId="0" fillId="0" borderId="33" xfId="2" applyFont="1" applyBorder="1"/>
    <xf numFmtId="0" fontId="0" fillId="0" borderId="7" xfId="0" applyBorder="1" applyAlignment="1"/>
    <xf numFmtId="0" fontId="7" fillId="3" borderId="49" xfId="0" applyFont="1" applyFill="1" applyBorder="1" applyAlignment="1">
      <alignment horizontal="left" vertical="center" wrapText="1"/>
    </xf>
    <xf numFmtId="0" fontId="0" fillId="0" borderId="0" xfId="0" applyFont="1"/>
    <xf numFmtId="9" fontId="0" fillId="0" borderId="0" xfId="0" applyNumberFormat="1" applyFont="1"/>
    <xf numFmtId="0" fontId="18" fillId="0" borderId="0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center" vertical="center" wrapText="1"/>
    </xf>
    <xf numFmtId="4" fontId="17" fillId="0" borderId="0" xfId="3" applyNumberFormat="1" applyFont="1" applyBorder="1" applyAlignment="1">
      <alignment horizontal="right" vertical="center" wrapText="1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6" fillId="0" borderId="0" xfId="0" applyFont="1"/>
    <xf numFmtId="0" fontId="17" fillId="0" borderId="42" xfId="0" applyFont="1" applyBorder="1" applyAlignment="1">
      <alignment vertical="center"/>
    </xf>
    <xf numFmtId="0" fontId="0" fillId="0" borderId="42" xfId="0" applyFont="1" applyBorder="1" applyAlignment="1"/>
    <xf numFmtId="0" fontId="18" fillId="8" borderId="43" xfId="0" applyFont="1" applyFill="1" applyBorder="1" applyAlignment="1">
      <alignment horizontal="right" vertical="center" wrapText="1"/>
    </xf>
    <xf numFmtId="0" fontId="18" fillId="8" borderId="4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4" fontId="17" fillId="0" borderId="43" xfId="0" applyNumberFormat="1" applyFont="1" applyBorder="1" applyAlignment="1">
      <alignment horizontal="right" vertical="center" wrapText="1"/>
    </xf>
    <xf numFmtId="0" fontId="17" fillId="7" borderId="43" xfId="0" applyFont="1" applyFill="1" applyBorder="1" applyAlignment="1">
      <alignment horizontal="center" vertical="center" wrapText="1"/>
    </xf>
    <xf numFmtId="4" fontId="17" fillId="7" borderId="43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center" vertical="center" wrapText="1"/>
    </xf>
    <xf numFmtId="4" fontId="17" fillId="0" borderId="50" xfId="0" applyNumberFormat="1" applyFont="1" applyBorder="1" applyAlignment="1">
      <alignment horizontal="right" vertical="center" wrapText="1"/>
    </xf>
    <xf numFmtId="0" fontId="6" fillId="0" borderId="0" xfId="1" applyFont="1"/>
    <xf numFmtId="0" fontId="16" fillId="0" borderId="0" xfId="1" applyFont="1"/>
    <xf numFmtId="0" fontId="18" fillId="0" borderId="5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0" borderId="51" xfId="0" applyNumberFormat="1" applyFont="1" applyBorder="1" applyAlignment="1">
      <alignment horizontal="right" vertical="center" wrapText="1"/>
    </xf>
    <xf numFmtId="0" fontId="17" fillId="0" borderId="43" xfId="0" applyFont="1" applyFill="1" applyBorder="1" applyAlignment="1">
      <alignment horizontal="center" vertical="center" wrapText="1"/>
    </xf>
    <xf numFmtId="4" fontId="17" fillId="0" borderId="43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" fillId="3" borderId="49" xfId="0" applyFont="1" applyFill="1" applyBorder="1" applyAlignment="1">
      <alignment horizontal="left" vertical="center"/>
    </xf>
    <xf numFmtId="0" fontId="17" fillId="10" borderId="43" xfId="0" applyFont="1" applyFill="1" applyBorder="1" applyAlignment="1">
      <alignment horizontal="center" vertical="center" wrapText="1"/>
    </xf>
    <xf numFmtId="4" fontId="17" fillId="10" borderId="43" xfId="0" applyNumberFormat="1" applyFont="1" applyFill="1" applyBorder="1" applyAlignment="1">
      <alignment horizontal="right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left" vertical="center" wrapText="1"/>
    </xf>
    <xf numFmtId="0" fontId="17" fillId="10" borderId="43" xfId="0" applyFont="1" applyFill="1" applyBorder="1" applyAlignment="1">
      <alignment horizontal="left" vertical="center"/>
    </xf>
    <xf numFmtId="44" fontId="0" fillId="0" borderId="0" xfId="2" applyFont="1" applyFill="1"/>
    <xf numFmtId="44" fontId="4" fillId="0" borderId="0" xfId="2" applyFont="1"/>
    <xf numFmtId="44" fontId="4" fillId="0" borderId="0" xfId="2" applyFont="1" applyFill="1"/>
    <xf numFmtId="0" fontId="4" fillId="0" borderId="0" xfId="0" applyFont="1"/>
    <xf numFmtId="44" fontId="8" fillId="3" borderId="49" xfId="2" applyFont="1" applyFill="1" applyBorder="1" applyAlignment="1">
      <alignment horizontal="center" vertical="center" wrapText="1"/>
    </xf>
    <xf numFmtId="44" fontId="4" fillId="2" borderId="49" xfId="2" applyFont="1" applyFill="1" applyBorder="1" applyAlignment="1">
      <alignment horizontal="left" vertical="center" wrapText="1"/>
    </xf>
    <xf numFmtId="0" fontId="22" fillId="0" borderId="0" xfId="0" applyFont="1"/>
    <xf numFmtId="44" fontId="22" fillId="0" borderId="0" xfId="2" applyFont="1"/>
    <xf numFmtId="0" fontId="17" fillId="11" borderId="50" xfId="0" applyFont="1" applyFill="1" applyBorder="1" applyAlignment="1">
      <alignment horizontal="center" vertical="center" wrapText="1"/>
    </xf>
    <xf numFmtId="4" fontId="17" fillId="11" borderId="43" xfId="0" applyNumberFormat="1" applyFont="1" applyFill="1" applyBorder="1" applyAlignment="1">
      <alignment horizontal="right" vertical="center" wrapText="1"/>
    </xf>
    <xf numFmtId="0" fontId="17" fillId="0" borderId="50" xfId="0" applyFont="1" applyFill="1" applyBorder="1" applyAlignment="1">
      <alignment horizontal="center" vertical="center" wrapText="1"/>
    </xf>
    <xf numFmtId="4" fontId="17" fillId="0" borderId="50" xfId="0" applyNumberFormat="1" applyFont="1" applyFill="1" applyBorder="1" applyAlignment="1">
      <alignment horizontal="right" vertical="center" wrapText="1"/>
    </xf>
    <xf numFmtId="0" fontId="23" fillId="10" borderId="44" xfId="0" applyFont="1" applyFill="1" applyBorder="1" applyAlignment="1">
      <alignment horizontal="left" vertical="center"/>
    </xf>
    <xf numFmtId="0" fontId="17" fillId="11" borderId="43" xfId="0" applyFont="1" applyFill="1" applyBorder="1" applyAlignment="1">
      <alignment horizontal="left" vertical="center"/>
    </xf>
    <xf numFmtId="0" fontId="17" fillId="10" borderId="43" xfId="0" quotePrefix="1" applyFont="1" applyFill="1" applyBorder="1" applyAlignment="1">
      <alignment horizontal="center" vertical="center" wrapText="1"/>
    </xf>
    <xf numFmtId="4" fontId="17" fillId="9" borderId="43" xfId="0" applyNumberFormat="1" applyFont="1" applyFill="1" applyBorder="1" applyAlignment="1">
      <alignment horizontal="right" vertical="center" wrapText="1"/>
    </xf>
    <xf numFmtId="0" fontId="17" fillId="7" borderId="43" xfId="7" applyFont="1" applyFill="1" applyBorder="1" applyAlignment="1">
      <alignment horizontal="center" vertical="center" wrapText="1"/>
    </xf>
    <xf numFmtId="4" fontId="17" fillId="7" borderId="43" xfId="7" applyNumberFormat="1" applyFont="1" applyFill="1" applyBorder="1" applyAlignment="1">
      <alignment horizontal="right" vertical="center" wrapText="1"/>
    </xf>
    <xf numFmtId="0" fontId="17" fillId="0" borderId="43" xfId="7" applyFont="1" applyBorder="1" applyAlignment="1">
      <alignment horizontal="center" vertical="center" wrapText="1"/>
    </xf>
    <xf numFmtId="4" fontId="17" fillId="0" borderId="43" xfId="7" applyNumberFormat="1" applyFont="1" applyBorder="1" applyAlignment="1">
      <alignment horizontal="right" vertical="center" wrapText="1"/>
    </xf>
    <xf numFmtId="0" fontId="1" fillId="0" borderId="0" xfId="0" applyFont="1"/>
    <xf numFmtId="44" fontId="1" fillId="2" borderId="49" xfId="2" applyFont="1" applyFill="1" applyBorder="1" applyAlignment="1">
      <alignment horizontal="left" vertical="center" wrapText="1"/>
    </xf>
    <xf numFmtId="0" fontId="0" fillId="0" borderId="0" xfId="0" applyFont="1"/>
    <xf numFmtId="0" fontId="1" fillId="3" borderId="49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/>
    </xf>
    <xf numFmtId="0" fontId="0" fillId="6" borderId="28" xfId="0" applyFont="1" applyFill="1" applyBorder="1"/>
    <xf numFmtId="0" fontId="0" fillId="6" borderId="30" xfId="0" applyFont="1" applyFill="1" applyBorder="1"/>
    <xf numFmtId="0" fontId="0" fillId="6" borderId="57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left"/>
    </xf>
    <xf numFmtId="0" fontId="8" fillId="6" borderId="12" xfId="0" applyFont="1" applyFill="1" applyBorder="1"/>
    <xf numFmtId="0" fontId="0" fillId="6" borderId="12" xfId="0" applyFont="1" applyFill="1" applyBorder="1"/>
    <xf numFmtId="0" fontId="0" fillId="6" borderId="11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 vertical="center"/>
    </xf>
    <xf numFmtId="44" fontId="0" fillId="0" borderId="34" xfId="2" applyFont="1" applyBorder="1"/>
    <xf numFmtId="0" fontId="0" fillId="0" borderId="12" xfId="0" applyBorder="1"/>
    <xf numFmtId="0" fontId="0" fillId="0" borderId="9" xfId="0" applyFont="1" applyFill="1" applyBorder="1" applyAlignment="1">
      <alignment horizontal="center" vertical="center"/>
    </xf>
    <xf numFmtId="44" fontId="0" fillId="0" borderId="25" xfId="2" applyFont="1" applyBorder="1"/>
    <xf numFmtId="0" fontId="0" fillId="0" borderId="22" xfId="0" applyBorder="1"/>
    <xf numFmtId="0" fontId="0" fillId="7" borderId="0" xfId="0" applyFill="1"/>
    <xf numFmtId="9" fontId="0" fillId="0" borderId="0" xfId="0" applyNumberFormat="1"/>
    <xf numFmtId="4" fontId="25" fillId="3" borderId="43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7" applyFont="1" applyBorder="1" applyAlignment="1">
      <alignment horizontal="left" vertical="center"/>
    </xf>
    <xf numFmtId="0" fontId="0" fillId="3" borderId="66" xfId="0" applyFill="1" applyBorder="1" applyAlignment="1">
      <alignment horizontal="left" vertical="center" wrapText="1"/>
    </xf>
    <xf numFmtId="0" fontId="25" fillId="0" borderId="67" xfId="3" applyFont="1" applyBorder="1" applyAlignment="1">
      <alignment horizontal="center" vertical="center" wrapText="1"/>
    </xf>
    <xf numFmtId="4" fontId="25" fillId="0" borderId="67" xfId="3" applyNumberFormat="1" applyFont="1" applyBorder="1" applyAlignment="1">
      <alignment horizontal="right" vertical="center" wrapText="1"/>
    </xf>
    <xf numFmtId="4" fontId="25" fillId="9" borderId="67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0" applyFont="1"/>
    <xf numFmtId="0" fontId="27" fillId="0" borderId="0" xfId="0" applyFont="1"/>
    <xf numFmtId="0" fontId="25" fillId="0" borderId="42" xfId="0" applyFont="1" applyBorder="1" applyAlignment="1">
      <alignment vertical="center"/>
    </xf>
    <xf numFmtId="0" fontId="0" fillId="0" borderId="42" xfId="0" applyBorder="1" applyAlignment="1"/>
    <xf numFmtId="0" fontId="24" fillId="8" borderId="43" xfId="0" applyFont="1" applyFill="1" applyBorder="1" applyAlignment="1">
      <alignment horizontal="right" vertical="center" wrapText="1"/>
    </xf>
    <xf numFmtId="0" fontId="24" fillId="8" borderId="43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" fontId="25" fillId="0" borderId="43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4" fontId="25" fillId="0" borderId="50" xfId="0" applyNumberFormat="1" applyFont="1" applyBorder="1" applyAlignment="1">
      <alignment horizontal="right" vertical="center" wrapText="1"/>
    </xf>
    <xf numFmtId="4" fontId="25" fillId="0" borderId="51" xfId="0" applyNumberFormat="1" applyFont="1" applyBorder="1" applyAlignment="1">
      <alignment horizontal="right" vertical="center" wrapText="1"/>
    </xf>
    <xf numFmtId="0" fontId="29" fillId="0" borderId="0" xfId="0" applyFont="1"/>
    <xf numFmtId="0" fontId="25" fillId="0" borderId="43" xfId="0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right" vertical="center" wrapText="1"/>
    </xf>
    <xf numFmtId="164" fontId="29" fillId="0" borderId="0" xfId="0" applyNumberFormat="1" applyFont="1"/>
    <xf numFmtId="0" fontId="0" fillId="3" borderId="49" xfId="0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4" fontId="25" fillId="0" borderId="43" xfId="3" applyNumberFormat="1" applyFont="1" applyBorder="1" applyAlignment="1">
      <alignment horizontal="right" vertical="center" wrapText="1"/>
    </xf>
    <xf numFmtId="0" fontId="25" fillId="0" borderId="43" xfId="3" applyFont="1" applyBorder="1" applyAlignment="1">
      <alignment horizontal="center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4" fontId="25" fillId="9" borderId="43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25" fillId="7" borderId="43" xfId="3" applyFont="1" applyFill="1" applyBorder="1" applyAlignment="1">
      <alignment horizontal="center" vertical="center" wrapText="1"/>
    </xf>
    <xf numFmtId="4" fontId="25" fillId="7" borderId="43" xfId="3" applyNumberFormat="1" applyFont="1" applyFill="1" applyBorder="1" applyAlignment="1">
      <alignment horizontal="right" vertical="center" wrapText="1"/>
    </xf>
    <xf numFmtId="4" fontId="25" fillId="7" borderId="43" xfId="0" applyNumberFormat="1" applyFont="1" applyFill="1" applyBorder="1" applyAlignment="1">
      <alignment horizontal="right" vertical="center" wrapText="1"/>
    </xf>
    <xf numFmtId="0" fontId="25" fillId="7" borderId="43" xfId="0" applyFont="1" applyFill="1" applyBorder="1" applyAlignment="1">
      <alignment horizontal="center" vertical="center" wrapText="1"/>
    </xf>
    <xf numFmtId="0" fontId="2" fillId="0" borderId="0" xfId="1"/>
    <xf numFmtId="0" fontId="27" fillId="0" borderId="0" xfId="1" applyFont="1"/>
    <xf numFmtId="0" fontId="0" fillId="9" borderId="0" xfId="0" applyFill="1"/>
    <xf numFmtId="0" fontId="25" fillId="7" borderId="43" xfId="7" applyFont="1" applyFill="1" applyBorder="1" applyAlignment="1">
      <alignment horizontal="center" vertical="center" wrapText="1"/>
    </xf>
    <xf numFmtId="4" fontId="25" fillId="7" borderId="43" xfId="7" applyNumberFormat="1" applyFont="1" applyFill="1" applyBorder="1" applyAlignment="1">
      <alignment horizontal="right" vertical="center" wrapText="1"/>
    </xf>
    <xf numFmtId="0" fontId="25" fillId="0" borderId="43" xfId="7" applyFont="1" applyBorder="1" applyAlignment="1">
      <alignment horizontal="center" vertical="center" wrapText="1"/>
    </xf>
    <xf numFmtId="4" fontId="25" fillId="0" borderId="43" xfId="7" applyNumberFormat="1" applyFont="1" applyBorder="1" applyAlignment="1">
      <alignment horizontal="right" vertical="center" wrapText="1"/>
    </xf>
    <xf numFmtId="0" fontId="24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center" vertical="center" wrapText="1"/>
    </xf>
    <xf numFmtId="4" fontId="25" fillId="0" borderId="0" xfId="7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67" xfId="0" applyNumberFormat="1" applyFont="1" applyBorder="1" applyAlignment="1">
      <alignment horizontal="right" vertical="center" wrapText="1"/>
    </xf>
    <xf numFmtId="0" fontId="0" fillId="9" borderId="0" xfId="0" applyFill="1" applyBorder="1"/>
    <xf numFmtId="0" fontId="25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" fillId="3" borderId="66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7" fillId="7" borderId="43" xfId="3" applyFont="1" applyFill="1" applyBorder="1" applyAlignment="1">
      <alignment horizontal="center" vertical="center" wrapText="1"/>
    </xf>
    <xf numFmtId="4" fontId="17" fillId="7" borderId="43" xfId="3" applyNumberFormat="1" applyFont="1" applyFill="1" applyBorder="1" applyAlignment="1">
      <alignment horizontal="right" vertical="center" wrapText="1"/>
    </xf>
    <xf numFmtId="0" fontId="17" fillId="0" borderId="43" xfId="3" applyFont="1" applyBorder="1" applyAlignment="1">
      <alignment horizontal="center" vertical="center" wrapText="1"/>
    </xf>
    <xf numFmtId="4" fontId="17" fillId="0" borderId="43" xfId="3" applyNumberFormat="1" applyFont="1" applyBorder="1" applyAlignment="1">
      <alignment horizontal="right" vertical="center" wrapText="1"/>
    </xf>
    <xf numFmtId="0" fontId="17" fillId="7" borderId="0" xfId="7" applyFont="1" applyFill="1" applyBorder="1" applyAlignment="1">
      <alignment horizontal="left" vertical="center"/>
    </xf>
    <xf numFmtId="0" fontId="0" fillId="7" borderId="0" xfId="0" applyFont="1" applyFill="1"/>
    <xf numFmtId="0" fontId="0" fillId="0" borderId="0" xfId="0" applyFont="1" applyAlignment="1"/>
    <xf numFmtId="0" fontId="17" fillId="0" borderId="42" xfId="3" applyFont="1" applyBorder="1" applyAlignment="1">
      <alignment horizontal="left" vertical="center" wrapText="1"/>
    </xf>
    <xf numFmtId="0" fontId="17" fillId="0" borderId="42" xfId="3" applyFont="1" applyBorder="1" applyAlignment="1">
      <alignment horizontal="center" vertical="center" wrapText="1"/>
    </xf>
    <xf numFmtId="4" fontId="17" fillId="0" borderId="42" xfId="3" applyNumberFormat="1" applyFont="1" applyBorder="1" applyAlignment="1">
      <alignment horizontal="right" vertical="center" wrapText="1"/>
    </xf>
    <xf numFmtId="4" fontId="17" fillId="9" borderId="42" xfId="0" applyNumberFormat="1" applyFont="1" applyFill="1" applyBorder="1" applyAlignment="1">
      <alignment horizontal="right" vertical="center" wrapText="1"/>
    </xf>
    <xf numFmtId="4" fontId="17" fillId="0" borderId="42" xfId="0" applyNumberFormat="1" applyFont="1" applyBorder="1" applyAlignment="1">
      <alignment horizontal="right" vertical="center" wrapText="1"/>
    </xf>
    <xf numFmtId="4" fontId="0" fillId="0" borderId="0" xfId="0" applyNumberFormat="1" applyFont="1"/>
    <xf numFmtId="0" fontId="1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22" fillId="7" borderId="0" xfId="0" applyFont="1" applyFill="1"/>
    <xf numFmtId="0" fontId="19" fillId="0" borderId="52" xfId="0" applyFont="1" applyBorder="1" applyAlignment="1">
      <alignment vertical="center" wrapText="1"/>
    </xf>
    <xf numFmtId="0" fontId="19" fillId="0" borderId="53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3" borderId="60" xfId="0" applyFont="1" applyFill="1" applyBorder="1" applyAlignment="1">
      <alignment vertical="center" wrapText="1"/>
    </xf>
    <xf numFmtId="0" fontId="0" fillId="9" borderId="0" xfId="0" applyFont="1" applyFill="1"/>
    <xf numFmtId="0" fontId="17" fillId="9" borderId="43" xfId="3" applyFont="1" applyFill="1" applyBorder="1" applyAlignment="1">
      <alignment horizontal="center" vertical="center" wrapText="1"/>
    </xf>
    <xf numFmtId="4" fontId="17" fillId="9" borderId="43" xfId="3" applyNumberFormat="1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left" vertical="center" wrapText="1"/>
    </xf>
    <xf numFmtId="4" fontId="17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23" xfId="0" quotePrefix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0" fontId="25" fillId="14" borderId="43" xfId="7" applyFont="1" applyFill="1" applyBorder="1" applyAlignment="1">
      <alignment horizontal="center" vertical="center" wrapText="1"/>
    </xf>
    <xf numFmtId="4" fontId="25" fillId="14" borderId="43" xfId="7" applyNumberFormat="1" applyFont="1" applyFill="1" applyBorder="1" applyAlignment="1">
      <alignment horizontal="right" vertical="center" wrapText="1"/>
    </xf>
    <xf numFmtId="4" fontId="25" fillId="14" borderId="43" xfId="0" applyNumberFormat="1" applyFont="1" applyFill="1" applyBorder="1" applyAlignment="1">
      <alignment horizontal="right" vertical="center" wrapText="1"/>
    </xf>
    <xf numFmtId="0" fontId="17" fillId="14" borderId="43" xfId="0" applyFont="1" applyFill="1" applyBorder="1" applyAlignment="1">
      <alignment horizontal="center" vertical="center" wrapText="1"/>
    </xf>
    <xf numFmtId="4" fontId="17" fillId="14" borderId="43" xfId="0" applyNumberFormat="1" applyFont="1" applyFill="1" applyBorder="1" applyAlignment="1">
      <alignment horizontal="right" vertical="center" wrapText="1"/>
    </xf>
    <xf numFmtId="0" fontId="17" fillId="14" borderId="43" xfId="3" applyFont="1" applyFill="1" applyBorder="1" applyAlignment="1">
      <alignment horizontal="center" vertical="center" wrapText="1"/>
    </xf>
    <xf numFmtId="4" fontId="17" fillId="14" borderId="43" xfId="3" applyNumberFormat="1" applyFont="1" applyFill="1" applyBorder="1" applyAlignment="1">
      <alignment horizontal="right" vertical="center" wrapText="1"/>
    </xf>
    <xf numFmtId="0" fontId="25" fillId="14" borderId="43" xfId="0" applyFont="1" applyFill="1" applyBorder="1" applyAlignment="1">
      <alignment horizontal="center" vertical="center" wrapText="1"/>
    </xf>
    <xf numFmtId="0" fontId="25" fillId="14" borderId="43" xfId="3" applyFont="1" applyFill="1" applyBorder="1" applyAlignment="1">
      <alignment horizontal="center" vertical="center" wrapText="1"/>
    </xf>
    <xf numFmtId="4" fontId="25" fillId="14" borderId="43" xfId="3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ont="1"/>
    <xf numFmtId="0" fontId="0" fillId="9" borderId="50" xfId="0" applyFill="1" applyBorder="1" applyAlignment="1">
      <alignment horizontal="left" vertical="center" wrapText="1"/>
    </xf>
    <xf numFmtId="0" fontId="24" fillId="9" borderId="0" xfId="0" applyFont="1" applyFill="1" applyBorder="1" applyAlignment="1">
      <alignment horizontal="left" vertical="center" wrapText="1"/>
    </xf>
    <xf numFmtId="0" fontId="0" fillId="9" borderId="51" xfId="0" applyFill="1" applyBorder="1" applyAlignment="1">
      <alignment horizontal="left" vertical="center" wrapText="1"/>
    </xf>
    <xf numFmtId="0" fontId="1" fillId="9" borderId="0" xfId="0" applyFont="1" applyFill="1"/>
    <xf numFmtId="0" fontId="25" fillId="13" borderId="43" xfId="0" applyFont="1" applyFill="1" applyBorder="1" applyAlignment="1">
      <alignment horizontal="center" vertical="center" wrapText="1"/>
    </xf>
    <xf numFmtId="4" fontId="25" fillId="13" borderId="43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/>
    </xf>
    <xf numFmtId="0" fontId="32" fillId="2" borderId="1" xfId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32" fillId="0" borderId="0" xfId="0" applyFont="1" applyBorder="1"/>
    <xf numFmtId="44" fontId="32" fillId="0" borderId="31" xfId="2" applyFont="1" applyBorder="1"/>
    <xf numFmtId="0" fontId="35" fillId="0" borderId="0" xfId="0" applyFont="1"/>
    <xf numFmtId="0" fontId="35" fillId="12" borderId="0" xfId="0" applyFont="1" applyFill="1"/>
    <xf numFmtId="0" fontId="34" fillId="12" borderId="0" xfId="0" applyFont="1" applyFill="1" applyBorder="1" applyAlignment="1">
      <alignment horizontal="left"/>
    </xf>
    <xf numFmtId="0" fontId="36" fillId="0" borderId="0" xfId="0" quotePrefix="1" applyFont="1" applyFill="1" applyAlignment="1">
      <alignment vertical="center"/>
    </xf>
    <xf numFmtId="44" fontId="6" fillId="3" borderId="49" xfId="2" applyFont="1" applyFill="1" applyBorder="1" applyAlignment="1">
      <alignment horizontal="center" vertical="center" wrapText="1"/>
    </xf>
    <xf numFmtId="0" fontId="0" fillId="12" borderId="0" xfId="0" applyFill="1"/>
    <xf numFmtId="0" fontId="35" fillId="0" borderId="0" xfId="0" applyFont="1" applyFill="1"/>
    <xf numFmtId="44" fontId="1" fillId="0" borderId="0" xfId="2" applyFont="1" applyFill="1" applyBorder="1" applyAlignment="1">
      <alignment horizontal="left" vertical="center" wrapText="1"/>
    </xf>
    <xf numFmtId="44" fontId="1" fillId="12" borderId="0" xfId="2" applyFont="1" applyFill="1" applyBorder="1" applyAlignment="1">
      <alignment horizontal="left" vertical="center" wrapText="1"/>
    </xf>
    <xf numFmtId="4" fontId="25" fillId="3" borderId="43" xfId="3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12" borderId="0" xfId="0" applyFont="1" applyFill="1"/>
    <xf numFmtId="0" fontId="17" fillId="7" borderId="68" xfId="0" applyFont="1" applyFill="1" applyBorder="1" applyAlignment="1">
      <alignment horizontal="center" vertical="center" wrapText="1"/>
    </xf>
    <xf numFmtId="4" fontId="17" fillId="7" borderId="68" xfId="0" applyNumberFormat="1" applyFont="1" applyFill="1" applyBorder="1" applyAlignment="1">
      <alignment horizontal="right" vertical="center" wrapText="1"/>
    </xf>
    <xf numFmtId="0" fontId="17" fillId="7" borderId="67" xfId="7" applyFont="1" applyFill="1" applyBorder="1" applyAlignment="1">
      <alignment horizontal="center" vertical="center" wrapText="1"/>
    </xf>
    <xf numFmtId="4" fontId="17" fillId="7" borderId="67" xfId="3" applyNumberFormat="1" applyFont="1" applyFill="1" applyBorder="1" applyAlignment="1">
      <alignment horizontal="right" vertical="center" wrapText="1"/>
    </xf>
    <xf numFmtId="0" fontId="17" fillId="7" borderId="67" xfId="3" applyFont="1" applyFill="1" applyBorder="1" applyAlignment="1">
      <alignment horizontal="center" vertical="center" wrapText="1"/>
    </xf>
    <xf numFmtId="4" fontId="17" fillId="7" borderId="67" xfId="0" applyNumberFormat="1" applyFont="1" applyFill="1" applyBorder="1" applyAlignment="1">
      <alignment horizontal="right" vertical="center" wrapText="1"/>
    </xf>
    <xf numFmtId="0" fontId="25" fillId="7" borderId="0" xfId="0" applyFont="1" applyFill="1" applyBorder="1" applyAlignment="1">
      <alignment horizontal="center" vertical="center" wrapText="1"/>
    </xf>
    <xf numFmtId="4" fontId="25" fillId="7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25" fillId="13" borderId="43" xfId="3" applyFont="1" applyFill="1" applyBorder="1" applyAlignment="1">
      <alignment horizontal="center" vertical="center" wrapText="1"/>
    </xf>
    <xf numFmtId="4" fontId="25" fillId="13" borderId="43" xfId="3" applyNumberFormat="1" applyFont="1" applyFill="1" applyBorder="1" applyAlignment="1">
      <alignment horizontal="right" vertical="center" wrapText="1"/>
    </xf>
    <xf numFmtId="0" fontId="17" fillId="7" borderId="68" xfId="7" applyFont="1" applyFill="1" applyBorder="1" applyAlignment="1">
      <alignment horizontal="center" vertical="center" wrapText="1"/>
    </xf>
    <xf numFmtId="4" fontId="17" fillId="7" borderId="68" xfId="7" applyNumberFormat="1" applyFont="1" applyFill="1" applyBorder="1" applyAlignment="1">
      <alignment horizontal="right" vertical="center" wrapText="1"/>
    </xf>
    <xf numFmtId="0" fontId="17" fillId="0" borderId="67" xfId="7" applyFont="1" applyBorder="1" applyAlignment="1">
      <alignment horizontal="center" vertical="center" wrapText="1"/>
    </xf>
    <xf numFmtId="4" fontId="17" fillId="0" borderId="67" xfId="7" applyNumberFormat="1" applyFont="1" applyBorder="1" applyAlignment="1">
      <alignment horizontal="right" vertical="center" wrapText="1"/>
    </xf>
    <xf numFmtId="4" fontId="17" fillId="9" borderId="67" xfId="0" applyNumberFormat="1" applyFont="1" applyFill="1" applyBorder="1" applyAlignment="1">
      <alignment horizontal="right" vertical="center" wrapText="1"/>
    </xf>
    <xf numFmtId="4" fontId="17" fillId="0" borderId="67" xfId="0" applyNumberFormat="1" applyFont="1" applyBorder="1" applyAlignment="1">
      <alignment horizontal="right" vertical="center" wrapText="1"/>
    </xf>
    <xf numFmtId="4" fontId="25" fillId="0" borderId="43" xfId="10" applyNumberFormat="1" applyFont="1" applyBorder="1" applyAlignment="1">
      <alignment horizontal="right" vertical="center" wrapText="1"/>
    </xf>
    <xf numFmtId="0" fontId="25" fillId="0" borderId="43" xfId="10" applyFont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4" fontId="17" fillId="7" borderId="0" xfId="0" applyNumberFormat="1" applyFont="1" applyFill="1" applyBorder="1" applyAlignment="1">
      <alignment horizontal="right" vertical="center" wrapText="1"/>
    </xf>
    <xf numFmtId="0" fontId="18" fillId="10" borderId="43" xfId="0" applyFont="1" applyFill="1" applyBorder="1" applyAlignment="1">
      <alignment horizontal="left" vertical="center" wrapText="1"/>
    </xf>
    <xf numFmtId="0" fontId="17" fillId="1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11" borderId="44" xfId="0" applyFont="1" applyFill="1" applyBorder="1" applyAlignment="1">
      <alignment horizontal="left" vertical="center"/>
    </xf>
    <xf numFmtId="0" fontId="17" fillId="11" borderId="46" xfId="0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0" fontId="18" fillId="10" borderId="44" xfId="0" applyFont="1" applyFill="1" applyBorder="1" applyAlignment="1">
      <alignment horizontal="left" vertical="center"/>
    </xf>
    <xf numFmtId="0" fontId="18" fillId="10" borderId="46" xfId="0" applyFont="1" applyFill="1" applyBorder="1" applyAlignment="1">
      <alignment horizontal="left" vertical="center"/>
    </xf>
    <xf numFmtId="0" fontId="17" fillId="10" borderId="44" xfId="0" applyFont="1" applyFill="1" applyBorder="1" applyAlignment="1">
      <alignment horizontal="left" vertical="center"/>
    </xf>
    <xf numFmtId="0" fontId="17" fillId="10" borderId="46" xfId="0" applyFont="1" applyFill="1" applyBorder="1" applyAlignment="1">
      <alignment horizontal="left" vertical="center"/>
    </xf>
    <xf numFmtId="0" fontId="18" fillId="10" borderId="44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7" fillId="0" borderId="43" xfId="3" applyFont="1" applyBorder="1" applyAlignment="1">
      <alignment horizontal="left" vertical="center" wrapText="1"/>
    </xf>
    <xf numFmtId="0" fontId="1" fillId="3" borderId="47" xfId="0" applyFont="1" applyFill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7" applyFont="1" applyBorder="1" applyAlignment="1">
      <alignment horizontal="left" vertical="center" wrapText="1"/>
    </xf>
    <xf numFmtId="0" fontId="25" fillId="0" borderId="43" xfId="3" applyFont="1" applyBorder="1" applyAlignment="1">
      <alignment horizontal="left" vertical="center" wrapText="1"/>
    </xf>
    <xf numFmtId="0" fontId="0" fillId="3" borderId="64" xfId="0" applyFill="1" applyBorder="1" applyAlignment="1">
      <alignment horizontal="left" vertical="center" wrapText="1"/>
    </xf>
    <xf numFmtId="0" fontId="1" fillId="3" borderId="64" xfId="0" applyFont="1" applyFill="1" applyBorder="1" applyAlignment="1">
      <alignment horizontal="left" vertical="center" wrapText="1"/>
    </xf>
    <xf numFmtId="164" fontId="20" fillId="6" borderId="39" xfId="0" applyNumberFormat="1" applyFont="1" applyFill="1" applyBorder="1"/>
    <xf numFmtId="0" fontId="8" fillId="7" borderId="0" xfId="0" applyFont="1" applyFill="1" applyAlignment="1">
      <alignment horizontal="right"/>
    </xf>
    <xf numFmtId="0" fontId="1" fillId="7" borderId="19" xfId="0" applyFont="1" applyFill="1" applyBorder="1" applyAlignment="1">
      <alignment horizontal="center"/>
    </xf>
    <xf numFmtId="44" fontId="7" fillId="7" borderId="9" xfId="2" applyFont="1" applyFill="1" applyBorder="1"/>
    <xf numFmtId="44" fontId="0" fillId="7" borderId="1" xfId="2" applyFont="1" applyFill="1" applyBorder="1"/>
    <xf numFmtId="44" fontId="0" fillId="7" borderId="15" xfId="2" applyFont="1" applyFill="1" applyBorder="1"/>
    <xf numFmtId="44" fontId="0" fillId="7" borderId="0" xfId="2" applyFont="1" applyFill="1"/>
    <xf numFmtId="44" fontId="7" fillId="7" borderId="21" xfId="2" applyFont="1" applyFill="1" applyBorder="1"/>
    <xf numFmtId="44" fontId="8" fillId="7" borderId="21" xfId="2" applyFont="1" applyFill="1" applyBorder="1"/>
    <xf numFmtId="44" fontId="0" fillId="7" borderId="0" xfId="2" applyFont="1" applyFill="1" applyBorder="1"/>
    <xf numFmtId="0" fontId="0" fillId="7" borderId="0" xfId="0" applyFill="1" applyBorder="1"/>
    <xf numFmtId="0" fontId="8" fillId="7" borderId="21" xfId="0" applyFont="1" applyFill="1" applyBorder="1"/>
    <xf numFmtId="44" fontId="0" fillId="7" borderId="19" xfId="2" applyFont="1" applyFill="1" applyBorder="1"/>
    <xf numFmtId="0" fontId="0" fillId="6" borderId="38" xfId="0" applyFill="1" applyBorder="1"/>
    <xf numFmtId="0" fontId="1" fillId="6" borderId="38" xfId="0" applyFont="1" applyFill="1" applyBorder="1"/>
    <xf numFmtId="44" fontId="1" fillId="6" borderId="39" xfId="0" applyNumberFormat="1" applyFont="1" applyFill="1" applyBorder="1"/>
    <xf numFmtId="0" fontId="8" fillId="7" borderId="0" xfId="0" applyFont="1" applyFill="1" applyAlignment="1">
      <alignment horizontal="right" wrapText="1"/>
    </xf>
    <xf numFmtId="44" fontId="31" fillId="7" borderId="1" xfId="2" applyFont="1" applyFill="1" applyBorder="1"/>
    <xf numFmtId="44" fontId="0" fillId="6" borderId="39" xfId="0" applyNumberFormat="1" applyFill="1" applyBorder="1"/>
    <xf numFmtId="44" fontId="0" fillId="7" borderId="9" xfId="2" applyFont="1" applyFill="1" applyBorder="1"/>
    <xf numFmtId="44" fontId="0" fillId="7" borderId="27" xfId="2" applyFont="1" applyFill="1" applyBorder="1"/>
    <xf numFmtId="164" fontId="29" fillId="6" borderId="39" xfId="0" applyNumberFormat="1" applyFont="1" applyFill="1" applyBorder="1"/>
    <xf numFmtId="0" fontId="0" fillId="0" borderId="35" xfId="0" applyFont="1" applyBorder="1"/>
    <xf numFmtId="0" fontId="0" fillId="0" borderId="21" xfId="0" applyFont="1" applyBorder="1"/>
    <xf numFmtId="1" fontId="0" fillId="7" borderId="20" xfId="0" applyNumberFormat="1" applyFont="1" applyFill="1" applyBorder="1"/>
    <xf numFmtId="0" fontId="0" fillId="0" borderId="41" xfId="0" applyFont="1" applyBorder="1"/>
    <xf numFmtId="1" fontId="0" fillId="7" borderId="24" xfId="0" applyNumberFormat="1" applyFont="1" applyFill="1" applyBorder="1"/>
    <xf numFmtId="1" fontId="0" fillId="7" borderId="29" xfId="0" applyNumberFormat="1" applyFont="1" applyFill="1" applyBorder="1"/>
    <xf numFmtId="0" fontId="0" fillId="0" borderId="35" xfId="0" applyBorder="1"/>
    <xf numFmtId="0" fontId="0" fillId="0" borderId="21" xfId="0" applyBorder="1"/>
    <xf numFmtId="1" fontId="0" fillId="7" borderId="20" xfId="0" applyNumberFormat="1" applyFill="1" applyBorder="1"/>
    <xf numFmtId="0" fontId="0" fillId="0" borderId="41" xfId="0" applyBorder="1"/>
    <xf numFmtId="1" fontId="0" fillId="7" borderId="24" xfId="0" applyNumberFormat="1" applyFill="1" applyBorder="1"/>
    <xf numFmtId="1" fontId="0" fillId="7" borderId="29" xfId="0" applyNumberFormat="1" applyFill="1" applyBorder="1"/>
    <xf numFmtId="0" fontId="1" fillId="6" borderId="37" xfId="0" applyFont="1" applyFill="1" applyBorder="1"/>
    <xf numFmtId="0" fontId="29" fillId="6" borderId="38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6" fillId="0" borderId="0" xfId="0" applyFont="1" applyFill="1"/>
    <xf numFmtId="0" fontId="20" fillId="6" borderId="37" xfId="0" applyFont="1" applyFill="1" applyBorder="1" applyAlignment="1">
      <alignment horizontal="center"/>
    </xf>
    <xf numFmtId="0" fontId="20" fillId="6" borderId="38" xfId="0" applyFont="1" applyFill="1" applyBorder="1" applyAlignment="1">
      <alignment horizontal="center"/>
    </xf>
    <xf numFmtId="0" fontId="17" fillId="11" borderId="44" xfId="0" applyFont="1" applyFill="1" applyBorder="1" applyAlignment="1">
      <alignment horizontal="left" vertical="center" wrapText="1"/>
    </xf>
    <xf numFmtId="0" fontId="17" fillId="11" borderId="46" xfId="0" applyFont="1" applyFill="1" applyBorder="1" applyAlignment="1">
      <alignment horizontal="left" vertical="center" wrapText="1"/>
    </xf>
    <xf numFmtId="0" fontId="17" fillId="11" borderId="43" xfId="0" applyFont="1" applyFill="1" applyBorder="1" applyAlignment="1">
      <alignment horizontal="left" vertical="center" wrapText="1"/>
    </xf>
    <xf numFmtId="0" fontId="17" fillId="1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8" fillId="10" borderId="43" xfId="0" applyFont="1" applyFill="1" applyBorder="1" applyAlignment="1">
      <alignment horizontal="left" vertical="center" wrapText="1"/>
    </xf>
    <xf numFmtId="0" fontId="17" fillId="7" borderId="43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18" fillId="8" borderId="43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7" fillId="14" borderId="43" xfId="0" applyFont="1" applyFill="1" applyBorder="1" applyAlignment="1">
      <alignment horizontal="left" vertical="center" wrapText="1"/>
    </xf>
    <xf numFmtId="0" fontId="18" fillId="10" borderId="44" xfId="0" applyFont="1" applyFill="1" applyBorder="1" applyAlignment="1">
      <alignment horizontal="left" vertical="center"/>
    </xf>
    <xf numFmtId="0" fontId="18" fillId="10" borderId="46" xfId="0" applyFont="1" applyFill="1" applyBorder="1" applyAlignment="1">
      <alignment horizontal="left" vertical="center"/>
    </xf>
    <xf numFmtId="0" fontId="17" fillId="10" borderId="44" xfId="0" applyFont="1" applyFill="1" applyBorder="1" applyAlignment="1">
      <alignment horizontal="left" vertical="center"/>
    </xf>
    <xf numFmtId="0" fontId="17" fillId="10" borderId="46" xfId="0" applyFont="1" applyFill="1" applyBorder="1" applyAlignment="1">
      <alignment horizontal="left" vertical="center"/>
    </xf>
    <xf numFmtId="0" fontId="17" fillId="11" borderId="44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0" fontId="17" fillId="11" borderId="44" xfId="0" applyFont="1" applyFill="1" applyBorder="1" applyAlignment="1">
      <alignment horizontal="left" vertical="center"/>
    </xf>
    <xf numFmtId="0" fontId="17" fillId="11" borderId="46" xfId="0" applyFont="1" applyFill="1" applyBorder="1" applyAlignment="1">
      <alignment horizontal="left" vertical="center"/>
    </xf>
    <xf numFmtId="0" fontId="17" fillId="11" borderId="44" xfId="0" applyFont="1" applyFill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8" fillId="10" borderId="44" xfId="0" applyFont="1" applyFill="1" applyBorder="1" applyAlignment="1">
      <alignment horizontal="left" vertical="center" wrapText="1"/>
    </xf>
    <xf numFmtId="0" fontId="18" fillId="10" borderId="46" xfId="0" applyFont="1" applyFill="1" applyBorder="1" applyAlignment="1">
      <alignment horizontal="left" vertical="center" wrapText="1"/>
    </xf>
    <xf numFmtId="0" fontId="18" fillId="7" borderId="43" xfId="0" applyFont="1" applyFill="1" applyBorder="1" applyAlignment="1">
      <alignment horizontal="left" vertical="center" wrapText="1"/>
    </xf>
    <xf numFmtId="0" fontId="18" fillId="11" borderId="44" xfId="0" applyFont="1" applyFill="1" applyBorder="1" applyAlignment="1">
      <alignment horizontal="left" vertical="center" wrapText="1"/>
    </xf>
    <xf numFmtId="0" fontId="18" fillId="11" borderId="46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left" vertical="center" wrapText="1"/>
    </xf>
    <xf numFmtId="0" fontId="1" fillId="3" borderId="47" xfId="0" applyFont="1" applyFill="1" applyBorder="1" applyAlignment="1">
      <alignment horizontal="left" vertical="center" wrapText="1"/>
    </xf>
    <xf numFmtId="0" fontId="17" fillId="9" borderId="43" xfId="3" applyFont="1" applyFill="1" applyBorder="1" applyAlignment="1">
      <alignment horizontal="left" vertical="center" wrapText="1"/>
    </xf>
    <xf numFmtId="0" fontId="18" fillId="0" borderId="43" xfId="3" applyFont="1" applyBorder="1" applyAlignment="1">
      <alignment horizontal="left" vertical="center" wrapText="1"/>
    </xf>
    <xf numFmtId="0" fontId="17" fillId="0" borderId="43" xfId="3" applyFont="1" applyBorder="1" applyAlignment="1">
      <alignment horizontal="left" vertical="center" wrapText="1"/>
    </xf>
    <xf numFmtId="0" fontId="17" fillId="7" borderId="43" xfId="3" applyFont="1" applyFill="1" applyBorder="1" applyAlignment="1">
      <alignment horizontal="left" vertical="center" wrapText="1"/>
    </xf>
    <xf numFmtId="0" fontId="17" fillId="14" borderId="43" xfId="3" applyFont="1" applyFill="1" applyBorder="1" applyAlignment="1">
      <alignment horizontal="left" vertical="center" wrapText="1"/>
    </xf>
    <xf numFmtId="0" fontId="17" fillId="0" borderId="44" xfId="3" applyFont="1" applyBorder="1" applyAlignment="1">
      <alignment horizontal="center" vertical="center" wrapText="1"/>
    </xf>
    <xf numFmtId="0" fontId="17" fillId="0" borderId="46" xfId="3" applyFont="1" applyBorder="1" applyAlignment="1">
      <alignment horizontal="center" vertical="center" wrapText="1"/>
    </xf>
    <xf numFmtId="0" fontId="18" fillId="7" borderId="43" xfId="3" applyFont="1" applyFill="1" applyBorder="1" applyAlignment="1">
      <alignment horizontal="left" vertical="center" wrapText="1"/>
    </xf>
    <xf numFmtId="0" fontId="25" fillId="0" borderId="43" xfId="1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7" borderId="67" xfId="3" applyFont="1" applyFill="1" applyBorder="1" applyAlignment="1">
      <alignment horizontal="left" vertical="center" wrapText="1"/>
    </xf>
    <xf numFmtId="0" fontId="19" fillId="3" borderId="58" xfId="0" applyFont="1" applyFill="1" applyBorder="1" applyAlignment="1">
      <alignment horizontal="left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17" fillId="7" borderId="68" xfId="0" applyFont="1" applyFill="1" applyBorder="1" applyAlignment="1">
      <alignment horizontal="left" vertical="center" wrapText="1"/>
    </xf>
    <xf numFmtId="0" fontId="24" fillId="0" borderId="43" xfId="10" applyFont="1" applyBorder="1" applyAlignment="1">
      <alignment horizontal="left" vertical="center" wrapText="1"/>
    </xf>
    <xf numFmtId="0" fontId="19" fillId="3" borderId="60" xfId="0" applyFont="1" applyFill="1" applyBorder="1" applyAlignment="1">
      <alignment horizontal="left" vertical="center" wrapText="1"/>
    </xf>
    <xf numFmtId="0" fontId="18" fillId="0" borderId="43" xfId="7" applyFont="1" applyBorder="1" applyAlignment="1">
      <alignment horizontal="left" vertical="center" wrapText="1"/>
    </xf>
    <xf numFmtId="0" fontId="17" fillId="0" borderId="43" xfId="7" applyFont="1" applyBorder="1" applyAlignment="1">
      <alignment horizontal="left" vertical="center" wrapText="1"/>
    </xf>
    <xf numFmtId="0" fontId="18" fillId="3" borderId="48" xfId="0" applyFont="1" applyFill="1" applyBorder="1" applyAlignment="1">
      <alignment horizontal="left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25" fillId="7" borderId="43" xfId="3" applyFont="1" applyFill="1" applyBorder="1" applyAlignment="1">
      <alignment horizontal="left" vertical="center" wrapText="1"/>
    </xf>
    <xf numFmtId="0" fontId="17" fillId="0" borderId="67" xfId="7" applyFont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28" fillId="0" borderId="4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4" fillId="3" borderId="48" xfId="0" applyFont="1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4" fillId="8" borderId="43" xfId="0" applyFont="1" applyFill="1" applyBorder="1" applyAlignment="1">
      <alignment horizontal="left" vertical="center" wrapText="1"/>
    </xf>
    <xf numFmtId="0" fontId="0" fillId="0" borderId="0" xfId="0" applyAlignment="1"/>
    <xf numFmtId="0" fontId="25" fillId="7" borderId="43" xfId="0" applyFont="1" applyFill="1" applyBorder="1" applyAlignment="1">
      <alignment horizontal="left" vertical="center" wrapText="1"/>
    </xf>
    <xf numFmtId="0" fontId="25" fillId="14" borderId="43" xfId="0" applyFont="1" applyFill="1" applyBorder="1" applyAlignment="1">
      <alignment horizontal="left" vertical="center" wrapText="1"/>
    </xf>
    <xf numFmtId="0" fontId="24" fillId="7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9" fillId="6" borderId="37" xfId="0" applyFont="1" applyFill="1" applyBorder="1" applyAlignment="1">
      <alignment horizontal="center"/>
    </xf>
    <xf numFmtId="0" fontId="29" fillId="6" borderId="38" xfId="0" applyFont="1" applyFill="1" applyBorder="1" applyAlignment="1">
      <alignment horizontal="center"/>
    </xf>
    <xf numFmtId="0" fontId="25" fillId="7" borderId="43" xfId="7" applyFont="1" applyFill="1" applyBorder="1" applyAlignment="1">
      <alignment horizontal="left" vertical="center" wrapText="1"/>
    </xf>
    <xf numFmtId="0" fontId="25" fillId="0" borderId="43" xfId="7" applyFont="1" applyBorder="1" applyAlignment="1">
      <alignment horizontal="left" vertical="center" wrapText="1"/>
    </xf>
    <xf numFmtId="0" fontId="24" fillId="0" borderId="43" xfId="7" applyFont="1" applyBorder="1" applyAlignment="1">
      <alignment horizontal="left" vertical="center" wrapText="1"/>
    </xf>
    <xf numFmtId="0" fontId="25" fillId="0" borderId="70" xfId="1" applyFont="1" applyBorder="1" applyAlignment="1">
      <alignment horizontal="left" vertical="center" wrapText="1"/>
    </xf>
    <xf numFmtId="0" fontId="25" fillId="0" borderId="71" xfId="1" applyFont="1" applyBorder="1" applyAlignment="1">
      <alignment horizontal="left" vertical="center" wrapText="1"/>
    </xf>
    <xf numFmtId="0" fontId="25" fillId="14" borderId="43" xfId="7" applyFont="1" applyFill="1" applyBorder="1" applyAlignment="1">
      <alignment horizontal="left" vertical="center" wrapText="1"/>
    </xf>
    <xf numFmtId="0" fontId="24" fillId="7" borderId="43" xfId="7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25" fillId="0" borderId="43" xfId="1" applyFont="1" applyBorder="1" applyAlignment="1">
      <alignment horizontal="left" vertical="center" wrapText="1"/>
    </xf>
    <xf numFmtId="0" fontId="25" fillId="0" borderId="43" xfId="3" applyFont="1" applyBorder="1" applyAlignment="1">
      <alignment horizontal="left" vertical="center" wrapText="1"/>
    </xf>
    <xf numFmtId="0" fontId="24" fillId="3" borderId="65" xfId="0" applyFont="1" applyFill="1" applyBorder="1" applyAlignment="1">
      <alignment horizontal="left" vertical="center" wrapText="1"/>
    </xf>
    <xf numFmtId="0" fontId="0" fillId="3" borderId="64" xfId="0" applyFill="1" applyBorder="1" applyAlignment="1">
      <alignment horizontal="left" vertical="center" wrapText="1"/>
    </xf>
    <xf numFmtId="0" fontId="24" fillId="0" borderId="43" xfId="3" applyFont="1" applyBorder="1" applyAlignment="1">
      <alignment horizontal="left" vertical="center" wrapText="1"/>
    </xf>
    <xf numFmtId="0" fontId="30" fillId="3" borderId="65" xfId="0" applyFont="1" applyFill="1" applyBorder="1" applyAlignment="1">
      <alignment horizontal="left" vertical="center" wrapText="1"/>
    </xf>
    <xf numFmtId="0" fontId="1" fillId="3" borderId="64" xfId="0" applyFont="1" applyFill="1" applyBorder="1" applyAlignment="1">
      <alignment horizontal="left" vertical="center" wrapText="1"/>
    </xf>
    <xf numFmtId="0" fontId="24" fillId="0" borderId="67" xfId="3" applyFont="1" applyBorder="1" applyAlignment="1">
      <alignment horizontal="left" vertical="center" wrapText="1"/>
    </xf>
    <xf numFmtId="0" fontId="25" fillId="0" borderId="67" xfId="3" applyFont="1" applyBorder="1" applyAlignment="1">
      <alignment horizontal="left" vertical="center" wrapText="1"/>
    </xf>
    <xf numFmtId="0" fontId="25" fillId="14" borderId="43" xfId="3" applyFont="1" applyFill="1" applyBorder="1" applyAlignment="1">
      <alignment horizontal="left" vertical="center" wrapText="1"/>
    </xf>
    <xf numFmtId="0" fontId="25" fillId="13" borderId="43" xfId="3" applyFont="1" applyFill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25" fillId="13" borderId="43" xfId="0" applyFont="1" applyFill="1" applyBorder="1" applyAlignment="1">
      <alignment horizontal="left" vertical="center" wrapText="1"/>
    </xf>
  </cellXfs>
  <cellStyles count="11">
    <cellStyle name="Currency" xfId="2" builtinId="4"/>
    <cellStyle name="Currency 2" xfId="5"/>
    <cellStyle name="Currency 3" xfId="4"/>
    <cellStyle name="Currency 3 2" xfId="9"/>
    <cellStyle name="Currency 4" xfId="8"/>
    <cellStyle name="Normal" xfId="0" builtinId="0"/>
    <cellStyle name="Normal 2" xfId="1"/>
    <cellStyle name="Normal 3" xfId="6"/>
    <cellStyle name="Normal 4" xfId="3"/>
    <cellStyle name="Normal 4 2" xfId="7"/>
    <cellStyle name="Normal 5" xfId="10"/>
  </cellStyles>
  <dxfs count="0"/>
  <tableStyles count="0" defaultTableStyle="TableStyleMedium2" defaultPivotStyle="PivotStyleLight16"/>
  <colors>
    <mruColors>
      <color rgb="FFF8F83E"/>
      <color rgb="FFD9E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1"/>
  <sheetViews>
    <sheetView zoomScale="120" zoomScaleNormal="120" workbookViewId="0">
      <selection activeCell="K1" sqref="K1"/>
    </sheetView>
  </sheetViews>
  <sheetFormatPr defaultRowHeight="15" x14ac:dyDescent="0.25"/>
  <cols>
    <col min="1" max="1" width="14.85546875" style="144" customWidth="1"/>
    <col min="2" max="2" width="7.85546875" style="144" customWidth="1"/>
    <col min="3" max="3" width="14.85546875" style="144" customWidth="1"/>
    <col min="4" max="4" width="33.85546875" style="144" customWidth="1"/>
    <col min="5" max="6" width="7.85546875" style="144" customWidth="1"/>
    <col min="7" max="7" width="13.7109375" style="144" customWidth="1"/>
    <col min="8" max="8" width="9.7109375" style="144" customWidth="1"/>
    <col min="9" max="9" width="13.7109375" style="144" customWidth="1"/>
    <col min="10" max="10" width="7" style="144" customWidth="1"/>
    <col min="11" max="11" width="13.7109375" style="144" customWidth="1"/>
    <col min="12" max="17" width="15.7109375" style="144" hidden="1" customWidth="1"/>
    <col min="18" max="18" width="15.7109375" style="151" hidden="1" customWidth="1"/>
    <col min="19" max="19" width="0" style="144" hidden="1" customWidth="1"/>
    <col min="20" max="256" width="14.85546875" style="144"/>
    <col min="257" max="257" width="14.85546875" style="144" customWidth="1"/>
    <col min="258" max="258" width="7.85546875" style="144" customWidth="1"/>
    <col min="259" max="259" width="14.85546875" style="144" customWidth="1"/>
    <col min="260" max="260" width="23.42578125" style="144" customWidth="1"/>
    <col min="261" max="262" width="7.85546875" style="144" customWidth="1"/>
    <col min="263" max="263" width="13.7109375" style="144" customWidth="1"/>
    <col min="264" max="264" width="9.7109375" style="144" customWidth="1"/>
    <col min="265" max="265" width="13.7109375" style="144" customWidth="1"/>
    <col min="266" max="266" width="7" style="144" customWidth="1"/>
    <col min="267" max="267" width="13.7109375" style="144" customWidth="1"/>
    <col min="268" max="512" width="14.85546875" style="144"/>
    <col min="513" max="513" width="14.85546875" style="144" customWidth="1"/>
    <col min="514" max="514" width="7.85546875" style="144" customWidth="1"/>
    <col min="515" max="515" width="14.85546875" style="144" customWidth="1"/>
    <col min="516" max="516" width="23.42578125" style="144" customWidth="1"/>
    <col min="517" max="518" width="7.85546875" style="144" customWidth="1"/>
    <col min="519" max="519" width="13.7109375" style="144" customWidth="1"/>
    <col min="520" max="520" width="9.7109375" style="144" customWidth="1"/>
    <col min="521" max="521" width="13.7109375" style="144" customWidth="1"/>
    <col min="522" max="522" width="7" style="144" customWidth="1"/>
    <col min="523" max="523" width="13.7109375" style="144" customWidth="1"/>
    <col min="524" max="768" width="14.85546875" style="144"/>
    <col min="769" max="769" width="14.85546875" style="144" customWidth="1"/>
    <col min="770" max="770" width="7.85546875" style="144" customWidth="1"/>
    <col min="771" max="771" width="14.85546875" style="144" customWidth="1"/>
    <col min="772" max="772" width="23.42578125" style="144" customWidth="1"/>
    <col min="773" max="774" width="7.85546875" style="144" customWidth="1"/>
    <col min="775" max="775" width="13.7109375" style="144" customWidth="1"/>
    <col min="776" max="776" width="9.7109375" style="144" customWidth="1"/>
    <col min="777" max="777" width="13.7109375" style="144" customWidth="1"/>
    <col min="778" max="778" width="7" style="144" customWidth="1"/>
    <col min="779" max="779" width="13.7109375" style="144" customWidth="1"/>
    <col min="780" max="1024" width="9.140625" style="144"/>
    <col min="1025" max="1025" width="14.85546875" style="144" customWidth="1"/>
    <col min="1026" max="1026" width="7.85546875" style="144" customWidth="1"/>
    <col min="1027" max="1027" width="14.85546875" style="144" customWidth="1"/>
    <col min="1028" max="1028" width="23.42578125" style="144" customWidth="1"/>
    <col min="1029" max="1030" width="7.85546875" style="144" customWidth="1"/>
    <col min="1031" max="1031" width="13.7109375" style="144" customWidth="1"/>
    <col min="1032" max="1032" width="9.7109375" style="144" customWidth="1"/>
    <col min="1033" max="1033" width="13.7109375" style="144" customWidth="1"/>
    <col min="1034" max="1034" width="7" style="144" customWidth="1"/>
    <col min="1035" max="1035" width="13.7109375" style="144" customWidth="1"/>
    <col min="1036" max="1280" width="14.85546875" style="144"/>
    <col min="1281" max="1281" width="14.85546875" style="144" customWidth="1"/>
    <col min="1282" max="1282" width="7.85546875" style="144" customWidth="1"/>
    <col min="1283" max="1283" width="14.85546875" style="144" customWidth="1"/>
    <col min="1284" max="1284" width="23.42578125" style="144" customWidth="1"/>
    <col min="1285" max="1286" width="7.85546875" style="144" customWidth="1"/>
    <col min="1287" max="1287" width="13.7109375" style="144" customWidth="1"/>
    <col min="1288" max="1288" width="9.7109375" style="144" customWidth="1"/>
    <col min="1289" max="1289" width="13.7109375" style="144" customWidth="1"/>
    <col min="1290" max="1290" width="7" style="144" customWidth="1"/>
    <col min="1291" max="1291" width="13.7109375" style="144" customWidth="1"/>
    <col min="1292" max="1536" width="14.85546875" style="144"/>
    <col min="1537" max="1537" width="14.85546875" style="144" customWidth="1"/>
    <col min="1538" max="1538" width="7.85546875" style="144" customWidth="1"/>
    <col min="1539" max="1539" width="14.85546875" style="144" customWidth="1"/>
    <col min="1540" max="1540" width="23.42578125" style="144" customWidth="1"/>
    <col min="1541" max="1542" width="7.85546875" style="144" customWidth="1"/>
    <col min="1543" max="1543" width="13.7109375" style="144" customWidth="1"/>
    <col min="1544" max="1544" width="9.7109375" style="144" customWidth="1"/>
    <col min="1545" max="1545" width="13.7109375" style="144" customWidth="1"/>
    <col min="1546" max="1546" width="7" style="144" customWidth="1"/>
    <col min="1547" max="1547" width="13.7109375" style="144" customWidth="1"/>
    <col min="1548" max="1792" width="14.85546875" style="144"/>
    <col min="1793" max="1793" width="14.85546875" style="144" customWidth="1"/>
    <col min="1794" max="1794" width="7.85546875" style="144" customWidth="1"/>
    <col min="1795" max="1795" width="14.85546875" style="144" customWidth="1"/>
    <col min="1796" max="1796" width="23.42578125" style="144" customWidth="1"/>
    <col min="1797" max="1798" width="7.85546875" style="144" customWidth="1"/>
    <col min="1799" max="1799" width="13.7109375" style="144" customWidth="1"/>
    <col min="1800" max="1800" width="9.7109375" style="144" customWidth="1"/>
    <col min="1801" max="1801" width="13.7109375" style="144" customWidth="1"/>
    <col min="1802" max="1802" width="7" style="144" customWidth="1"/>
    <col min="1803" max="1803" width="13.7109375" style="144" customWidth="1"/>
    <col min="1804" max="2048" width="9.140625" style="144"/>
    <col min="2049" max="2049" width="14.85546875" style="144" customWidth="1"/>
    <col min="2050" max="2050" width="7.85546875" style="144" customWidth="1"/>
    <col min="2051" max="2051" width="14.85546875" style="144" customWidth="1"/>
    <col min="2052" max="2052" width="23.42578125" style="144" customWidth="1"/>
    <col min="2053" max="2054" width="7.85546875" style="144" customWidth="1"/>
    <col min="2055" max="2055" width="13.7109375" style="144" customWidth="1"/>
    <col min="2056" max="2056" width="9.7109375" style="144" customWidth="1"/>
    <col min="2057" max="2057" width="13.7109375" style="144" customWidth="1"/>
    <col min="2058" max="2058" width="7" style="144" customWidth="1"/>
    <col min="2059" max="2059" width="13.7109375" style="144" customWidth="1"/>
    <col min="2060" max="2304" width="14.85546875" style="144"/>
    <col min="2305" max="2305" width="14.85546875" style="144" customWidth="1"/>
    <col min="2306" max="2306" width="7.85546875" style="144" customWidth="1"/>
    <col min="2307" max="2307" width="14.85546875" style="144" customWidth="1"/>
    <col min="2308" max="2308" width="23.42578125" style="144" customWidth="1"/>
    <col min="2309" max="2310" width="7.85546875" style="144" customWidth="1"/>
    <col min="2311" max="2311" width="13.7109375" style="144" customWidth="1"/>
    <col min="2312" max="2312" width="9.7109375" style="144" customWidth="1"/>
    <col min="2313" max="2313" width="13.7109375" style="144" customWidth="1"/>
    <col min="2314" max="2314" width="7" style="144" customWidth="1"/>
    <col min="2315" max="2315" width="13.7109375" style="144" customWidth="1"/>
    <col min="2316" max="2560" width="14.85546875" style="144"/>
    <col min="2561" max="2561" width="14.85546875" style="144" customWidth="1"/>
    <col min="2562" max="2562" width="7.85546875" style="144" customWidth="1"/>
    <col min="2563" max="2563" width="14.85546875" style="144" customWidth="1"/>
    <col min="2564" max="2564" width="23.42578125" style="144" customWidth="1"/>
    <col min="2565" max="2566" width="7.85546875" style="144" customWidth="1"/>
    <col min="2567" max="2567" width="13.7109375" style="144" customWidth="1"/>
    <col min="2568" max="2568" width="9.7109375" style="144" customWidth="1"/>
    <col min="2569" max="2569" width="13.7109375" style="144" customWidth="1"/>
    <col min="2570" max="2570" width="7" style="144" customWidth="1"/>
    <col min="2571" max="2571" width="13.7109375" style="144" customWidth="1"/>
    <col min="2572" max="2816" width="14.85546875" style="144"/>
    <col min="2817" max="2817" width="14.85546875" style="144" customWidth="1"/>
    <col min="2818" max="2818" width="7.85546875" style="144" customWidth="1"/>
    <col min="2819" max="2819" width="14.85546875" style="144" customWidth="1"/>
    <col min="2820" max="2820" width="23.42578125" style="144" customWidth="1"/>
    <col min="2821" max="2822" width="7.85546875" style="144" customWidth="1"/>
    <col min="2823" max="2823" width="13.7109375" style="144" customWidth="1"/>
    <col min="2824" max="2824" width="9.7109375" style="144" customWidth="1"/>
    <col min="2825" max="2825" width="13.7109375" style="144" customWidth="1"/>
    <col min="2826" max="2826" width="7" style="144" customWidth="1"/>
    <col min="2827" max="2827" width="13.7109375" style="144" customWidth="1"/>
    <col min="2828" max="3072" width="9.140625" style="144"/>
    <col min="3073" max="3073" width="14.85546875" style="144" customWidth="1"/>
    <col min="3074" max="3074" width="7.85546875" style="144" customWidth="1"/>
    <col min="3075" max="3075" width="14.85546875" style="144" customWidth="1"/>
    <col min="3076" max="3076" width="23.42578125" style="144" customWidth="1"/>
    <col min="3077" max="3078" width="7.85546875" style="144" customWidth="1"/>
    <col min="3079" max="3079" width="13.7109375" style="144" customWidth="1"/>
    <col min="3080" max="3080" width="9.7109375" style="144" customWidth="1"/>
    <col min="3081" max="3081" width="13.7109375" style="144" customWidth="1"/>
    <col min="3082" max="3082" width="7" style="144" customWidth="1"/>
    <col min="3083" max="3083" width="13.7109375" style="144" customWidth="1"/>
    <col min="3084" max="3328" width="14.85546875" style="144"/>
    <col min="3329" max="3329" width="14.85546875" style="144" customWidth="1"/>
    <col min="3330" max="3330" width="7.85546875" style="144" customWidth="1"/>
    <col min="3331" max="3331" width="14.85546875" style="144" customWidth="1"/>
    <col min="3332" max="3332" width="23.42578125" style="144" customWidth="1"/>
    <col min="3333" max="3334" width="7.85546875" style="144" customWidth="1"/>
    <col min="3335" max="3335" width="13.7109375" style="144" customWidth="1"/>
    <col min="3336" max="3336" width="9.7109375" style="144" customWidth="1"/>
    <col min="3337" max="3337" width="13.7109375" style="144" customWidth="1"/>
    <col min="3338" max="3338" width="7" style="144" customWidth="1"/>
    <col min="3339" max="3339" width="13.7109375" style="144" customWidth="1"/>
    <col min="3340" max="3584" width="14.85546875" style="144"/>
    <col min="3585" max="3585" width="14.85546875" style="144" customWidth="1"/>
    <col min="3586" max="3586" width="7.85546875" style="144" customWidth="1"/>
    <col min="3587" max="3587" width="14.85546875" style="144" customWidth="1"/>
    <col min="3588" max="3588" width="23.42578125" style="144" customWidth="1"/>
    <col min="3589" max="3590" width="7.85546875" style="144" customWidth="1"/>
    <col min="3591" max="3591" width="13.7109375" style="144" customWidth="1"/>
    <col min="3592" max="3592" width="9.7109375" style="144" customWidth="1"/>
    <col min="3593" max="3593" width="13.7109375" style="144" customWidth="1"/>
    <col min="3594" max="3594" width="7" style="144" customWidth="1"/>
    <col min="3595" max="3595" width="13.7109375" style="144" customWidth="1"/>
    <col min="3596" max="3840" width="14.85546875" style="144"/>
    <col min="3841" max="3841" width="14.85546875" style="144" customWidth="1"/>
    <col min="3842" max="3842" width="7.85546875" style="144" customWidth="1"/>
    <col min="3843" max="3843" width="14.85546875" style="144" customWidth="1"/>
    <col min="3844" max="3844" width="23.42578125" style="144" customWidth="1"/>
    <col min="3845" max="3846" width="7.85546875" style="144" customWidth="1"/>
    <col min="3847" max="3847" width="13.7109375" style="144" customWidth="1"/>
    <col min="3848" max="3848" width="9.7109375" style="144" customWidth="1"/>
    <col min="3849" max="3849" width="13.7109375" style="144" customWidth="1"/>
    <col min="3850" max="3850" width="7" style="144" customWidth="1"/>
    <col min="3851" max="3851" width="13.7109375" style="144" customWidth="1"/>
    <col min="3852" max="4096" width="9.140625" style="144"/>
    <col min="4097" max="4097" width="14.85546875" style="144" customWidth="1"/>
    <col min="4098" max="4098" width="7.85546875" style="144" customWidth="1"/>
    <col min="4099" max="4099" width="14.85546875" style="144" customWidth="1"/>
    <col min="4100" max="4100" width="23.42578125" style="144" customWidth="1"/>
    <col min="4101" max="4102" width="7.85546875" style="144" customWidth="1"/>
    <col min="4103" max="4103" width="13.7109375" style="144" customWidth="1"/>
    <col min="4104" max="4104" width="9.7109375" style="144" customWidth="1"/>
    <col min="4105" max="4105" width="13.7109375" style="144" customWidth="1"/>
    <col min="4106" max="4106" width="7" style="144" customWidth="1"/>
    <col min="4107" max="4107" width="13.7109375" style="144" customWidth="1"/>
    <col min="4108" max="4352" width="14.85546875" style="144"/>
    <col min="4353" max="4353" width="14.85546875" style="144" customWidth="1"/>
    <col min="4354" max="4354" width="7.85546875" style="144" customWidth="1"/>
    <col min="4355" max="4355" width="14.85546875" style="144" customWidth="1"/>
    <col min="4356" max="4356" width="23.42578125" style="144" customWidth="1"/>
    <col min="4357" max="4358" width="7.85546875" style="144" customWidth="1"/>
    <col min="4359" max="4359" width="13.7109375" style="144" customWidth="1"/>
    <col min="4360" max="4360" width="9.7109375" style="144" customWidth="1"/>
    <col min="4361" max="4361" width="13.7109375" style="144" customWidth="1"/>
    <col min="4362" max="4362" width="7" style="144" customWidth="1"/>
    <col min="4363" max="4363" width="13.7109375" style="144" customWidth="1"/>
    <col min="4364" max="4608" width="14.85546875" style="144"/>
    <col min="4609" max="4609" width="14.85546875" style="144" customWidth="1"/>
    <col min="4610" max="4610" width="7.85546875" style="144" customWidth="1"/>
    <col min="4611" max="4611" width="14.85546875" style="144" customWidth="1"/>
    <col min="4612" max="4612" width="23.42578125" style="144" customWidth="1"/>
    <col min="4613" max="4614" width="7.85546875" style="144" customWidth="1"/>
    <col min="4615" max="4615" width="13.7109375" style="144" customWidth="1"/>
    <col min="4616" max="4616" width="9.7109375" style="144" customWidth="1"/>
    <col min="4617" max="4617" width="13.7109375" style="144" customWidth="1"/>
    <col min="4618" max="4618" width="7" style="144" customWidth="1"/>
    <col min="4619" max="4619" width="13.7109375" style="144" customWidth="1"/>
    <col min="4620" max="4864" width="14.85546875" style="144"/>
    <col min="4865" max="4865" width="14.85546875" style="144" customWidth="1"/>
    <col min="4866" max="4866" width="7.85546875" style="144" customWidth="1"/>
    <col min="4867" max="4867" width="14.85546875" style="144" customWidth="1"/>
    <col min="4868" max="4868" width="23.42578125" style="144" customWidth="1"/>
    <col min="4869" max="4870" width="7.85546875" style="144" customWidth="1"/>
    <col min="4871" max="4871" width="13.7109375" style="144" customWidth="1"/>
    <col min="4872" max="4872" width="9.7109375" style="144" customWidth="1"/>
    <col min="4873" max="4873" width="13.7109375" style="144" customWidth="1"/>
    <col min="4874" max="4874" width="7" style="144" customWidth="1"/>
    <col min="4875" max="4875" width="13.7109375" style="144" customWidth="1"/>
    <col min="4876" max="5120" width="9.140625" style="144"/>
    <col min="5121" max="5121" width="14.85546875" style="144" customWidth="1"/>
    <col min="5122" max="5122" width="7.85546875" style="144" customWidth="1"/>
    <col min="5123" max="5123" width="14.85546875" style="144" customWidth="1"/>
    <col min="5124" max="5124" width="23.42578125" style="144" customWidth="1"/>
    <col min="5125" max="5126" width="7.85546875" style="144" customWidth="1"/>
    <col min="5127" max="5127" width="13.7109375" style="144" customWidth="1"/>
    <col min="5128" max="5128" width="9.7109375" style="144" customWidth="1"/>
    <col min="5129" max="5129" width="13.7109375" style="144" customWidth="1"/>
    <col min="5130" max="5130" width="7" style="144" customWidth="1"/>
    <col min="5131" max="5131" width="13.7109375" style="144" customWidth="1"/>
    <col min="5132" max="5376" width="14.85546875" style="144"/>
    <col min="5377" max="5377" width="14.85546875" style="144" customWidth="1"/>
    <col min="5378" max="5378" width="7.85546875" style="144" customWidth="1"/>
    <col min="5379" max="5379" width="14.85546875" style="144" customWidth="1"/>
    <col min="5380" max="5380" width="23.42578125" style="144" customWidth="1"/>
    <col min="5381" max="5382" width="7.85546875" style="144" customWidth="1"/>
    <col min="5383" max="5383" width="13.7109375" style="144" customWidth="1"/>
    <col min="5384" max="5384" width="9.7109375" style="144" customWidth="1"/>
    <col min="5385" max="5385" width="13.7109375" style="144" customWidth="1"/>
    <col min="5386" max="5386" width="7" style="144" customWidth="1"/>
    <col min="5387" max="5387" width="13.7109375" style="144" customWidth="1"/>
    <col min="5388" max="5632" width="14.85546875" style="144"/>
    <col min="5633" max="5633" width="14.85546875" style="144" customWidth="1"/>
    <col min="5634" max="5634" width="7.85546875" style="144" customWidth="1"/>
    <col min="5635" max="5635" width="14.85546875" style="144" customWidth="1"/>
    <col min="5636" max="5636" width="23.42578125" style="144" customWidth="1"/>
    <col min="5637" max="5638" width="7.85546875" style="144" customWidth="1"/>
    <col min="5639" max="5639" width="13.7109375" style="144" customWidth="1"/>
    <col min="5640" max="5640" width="9.7109375" style="144" customWidth="1"/>
    <col min="5641" max="5641" width="13.7109375" style="144" customWidth="1"/>
    <col min="5642" max="5642" width="7" style="144" customWidth="1"/>
    <col min="5643" max="5643" width="13.7109375" style="144" customWidth="1"/>
    <col min="5644" max="5888" width="14.85546875" style="144"/>
    <col min="5889" max="5889" width="14.85546875" style="144" customWidth="1"/>
    <col min="5890" max="5890" width="7.85546875" style="144" customWidth="1"/>
    <col min="5891" max="5891" width="14.85546875" style="144" customWidth="1"/>
    <col min="5892" max="5892" width="23.42578125" style="144" customWidth="1"/>
    <col min="5893" max="5894" width="7.85546875" style="144" customWidth="1"/>
    <col min="5895" max="5895" width="13.7109375" style="144" customWidth="1"/>
    <col min="5896" max="5896" width="9.7109375" style="144" customWidth="1"/>
    <col min="5897" max="5897" width="13.7109375" style="144" customWidth="1"/>
    <col min="5898" max="5898" width="7" style="144" customWidth="1"/>
    <col min="5899" max="5899" width="13.7109375" style="144" customWidth="1"/>
    <col min="5900" max="6144" width="9.140625" style="144"/>
    <col min="6145" max="6145" width="14.85546875" style="144" customWidth="1"/>
    <col min="6146" max="6146" width="7.85546875" style="144" customWidth="1"/>
    <col min="6147" max="6147" width="14.85546875" style="144" customWidth="1"/>
    <col min="6148" max="6148" width="23.42578125" style="144" customWidth="1"/>
    <col min="6149" max="6150" width="7.85546875" style="144" customWidth="1"/>
    <col min="6151" max="6151" width="13.7109375" style="144" customWidth="1"/>
    <col min="6152" max="6152" width="9.7109375" style="144" customWidth="1"/>
    <col min="6153" max="6153" width="13.7109375" style="144" customWidth="1"/>
    <col min="6154" max="6154" width="7" style="144" customWidth="1"/>
    <col min="6155" max="6155" width="13.7109375" style="144" customWidth="1"/>
    <col min="6156" max="6400" width="14.85546875" style="144"/>
    <col min="6401" max="6401" width="14.85546875" style="144" customWidth="1"/>
    <col min="6402" max="6402" width="7.85546875" style="144" customWidth="1"/>
    <col min="6403" max="6403" width="14.85546875" style="144" customWidth="1"/>
    <col min="6404" max="6404" width="23.42578125" style="144" customWidth="1"/>
    <col min="6405" max="6406" width="7.85546875" style="144" customWidth="1"/>
    <col min="6407" max="6407" width="13.7109375" style="144" customWidth="1"/>
    <col min="6408" max="6408" width="9.7109375" style="144" customWidth="1"/>
    <col min="6409" max="6409" width="13.7109375" style="144" customWidth="1"/>
    <col min="6410" max="6410" width="7" style="144" customWidth="1"/>
    <col min="6411" max="6411" width="13.7109375" style="144" customWidth="1"/>
    <col min="6412" max="6656" width="14.85546875" style="144"/>
    <col min="6657" max="6657" width="14.85546875" style="144" customWidth="1"/>
    <col min="6658" max="6658" width="7.85546875" style="144" customWidth="1"/>
    <col min="6659" max="6659" width="14.85546875" style="144" customWidth="1"/>
    <col min="6660" max="6660" width="23.42578125" style="144" customWidth="1"/>
    <col min="6661" max="6662" width="7.85546875" style="144" customWidth="1"/>
    <col min="6663" max="6663" width="13.7109375" style="144" customWidth="1"/>
    <col min="6664" max="6664" width="9.7109375" style="144" customWidth="1"/>
    <col min="6665" max="6665" width="13.7109375" style="144" customWidth="1"/>
    <col min="6666" max="6666" width="7" style="144" customWidth="1"/>
    <col min="6667" max="6667" width="13.7109375" style="144" customWidth="1"/>
    <col min="6668" max="6912" width="14.85546875" style="144"/>
    <col min="6913" max="6913" width="14.85546875" style="144" customWidth="1"/>
    <col min="6914" max="6914" width="7.85546875" style="144" customWidth="1"/>
    <col min="6915" max="6915" width="14.85546875" style="144" customWidth="1"/>
    <col min="6916" max="6916" width="23.42578125" style="144" customWidth="1"/>
    <col min="6917" max="6918" width="7.85546875" style="144" customWidth="1"/>
    <col min="6919" max="6919" width="13.7109375" style="144" customWidth="1"/>
    <col min="6920" max="6920" width="9.7109375" style="144" customWidth="1"/>
    <col min="6921" max="6921" width="13.7109375" style="144" customWidth="1"/>
    <col min="6922" max="6922" width="7" style="144" customWidth="1"/>
    <col min="6923" max="6923" width="13.7109375" style="144" customWidth="1"/>
    <col min="6924" max="7168" width="9.140625" style="144"/>
    <col min="7169" max="7169" width="14.85546875" style="144" customWidth="1"/>
    <col min="7170" max="7170" width="7.85546875" style="144" customWidth="1"/>
    <col min="7171" max="7171" width="14.85546875" style="144" customWidth="1"/>
    <col min="7172" max="7172" width="23.42578125" style="144" customWidth="1"/>
    <col min="7173" max="7174" width="7.85546875" style="144" customWidth="1"/>
    <col min="7175" max="7175" width="13.7109375" style="144" customWidth="1"/>
    <col min="7176" max="7176" width="9.7109375" style="144" customWidth="1"/>
    <col min="7177" max="7177" width="13.7109375" style="144" customWidth="1"/>
    <col min="7178" max="7178" width="7" style="144" customWidth="1"/>
    <col min="7179" max="7179" width="13.7109375" style="144" customWidth="1"/>
    <col min="7180" max="7424" width="14.85546875" style="144"/>
    <col min="7425" max="7425" width="14.85546875" style="144" customWidth="1"/>
    <col min="7426" max="7426" width="7.85546875" style="144" customWidth="1"/>
    <col min="7427" max="7427" width="14.85546875" style="144" customWidth="1"/>
    <col min="7428" max="7428" width="23.42578125" style="144" customWidth="1"/>
    <col min="7429" max="7430" width="7.85546875" style="144" customWidth="1"/>
    <col min="7431" max="7431" width="13.7109375" style="144" customWidth="1"/>
    <col min="7432" max="7432" width="9.7109375" style="144" customWidth="1"/>
    <col min="7433" max="7433" width="13.7109375" style="144" customWidth="1"/>
    <col min="7434" max="7434" width="7" style="144" customWidth="1"/>
    <col min="7435" max="7435" width="13.7109375" style="144" customWidth="1"/>
    <col min="7436" max="7680" width="14.85546875" style="144"/>
    <col min="7681" max="7681" width="14.85546875" style="144" customWidth="1"/>
    <col min="7682" max="7682" width="7.85546875" style="144" customWidth="1"/>
    <col min="7683" max="7683" width="14.85546875" style="144" customWidth="1"/>
    <col min="7684" max="7684" width="23.42578125" style="144" customWidth="1"/>
    <col min="7685" max="7686" width="7.85546875" style="144" customWidth="1"/>
    <col min="7687" max="7687" width="13.7109375" style="144" customWidth="1"/>
    <col min="7688" max="7688" width="9.7109375" style="144" customWidth="1"/>
    <col min="7689" max="7689" width="13.7109375" style="144" customWidth="1"/>
    <col min="7690" max="7690" width="7" style="144" customWidth="1"/>
    <col min="7691" max="7691" width="13.7109375" style="144" customWidth="1"/>
    <col min="7692" max="7936" width="14.85546875" style="144"/>
    <col min="7937" max="7937" width="14.85546875" style="144" customWidth="1"/>
    <col min="7938" max="7938" width="7.85546875" style="144" customWidth="1"/>
    <col min="7939" max="7939" width="14.85546875" style="144" customWidth="1"/>
    <col min="7940" max="7940" width="23.42578125" style="144" customWidth="1"/>
    <col min="7941" max="7942" width="7.85546875" style="144" customWidth="1"/>
    <col min="7943" max="7943" width="13.7109375" style="144" customWidth="1"/>
    <col min="7944" max="7944" width="9.7109375" style="144" customWidth="1"/>
    <col min="7945" max="7945" width="13.7109375" style="144" customWidth="1"/>
    <col min="7946" max="7946" width="7" style="144" customWidth="1"/>
    <col min="7947" max="7947" width="13.7109375" style="144" customWidth="1"/>
    <col min="7948" max="8192" width="9.140625" style="144"/>
    <col min="8193" max="8193" width="14.85546875" style="144" customWidth="1"/>
    <col min="8194" max="8194" width="7.85546875" style="144" customWidth="1"/>
    <col min="8195" max="8195" width="14.85546875" style="144" customWidth="1"/>
    <col min="8196" max="8196" width="23.42578125" style="144" customWidth="1"/>
    <col min="8197" max="8198" width="7.85546875" style="144" customWidth="1"/>
    <col min="8199" max="8199" width="13.7109375" style="144" customWidth="1"/>
    <col min="8200" max="8200" width="9.7109375" style="144" customWidth="1"/>
    <col min="8201" max="8201" width="13.7109375" style="144" customWidth="1"/>
    <col min="8202" max="8202" width="7" style="144" customWidth="1"/>
    <col min="8203" max="8203" width="13.7109375" style="144" customWidth="1"/>
    <col min="8204" max="8448" width="14.85546875" style="144"/>
    <col min="8449" max="8449" width="14.85546875" style="144" customWidth="1"/>
    <col min="8450" max="8450" width="7.85546875" style="144" customWidth="1"/>
    <col min="8451" max="8451" width="14.85546875" style="144" customWidth="1"/>
    <col min="8452" max="8452" width="23.42578125" style="144" customWidth="1"/>
    <col min="8453" max="8454" width="7.85546875" style="144" customWidth="1"/>
    <col min="8455" max="8455" width="13.7109375" style="144" customWidth="1"/>
    <col min="8456" max="8456" width="9.7109375" style="144" customWidth="1"/>
    <col min="8457" max="8457" width="13.7109375" style="144" customWidth="1"/>
    <col min="8458" max="8458" width="7" style="144" customWidth="1"/>
    <col min="8459" max="8459" width="13.7109375" style="144" customWidth="1"/>
    <col min="8460" max="8704" width="14.85546875" style="144"/>
    <col min="8705" max="8705" width="14.85546875" style="144" customWidth="1"/>
    <col min="8706" max="8706" width="7.85546875" style="144" customWidth="1"/>
    <col min="8707" max="8707" width="14.85546875" style="144" customWidth="1"/>
    <col min="8708" max="8708" width="23.42578125" style="144" customWidth="1"/>
    <col min="8709" max="8710" width="7.85546875" style="144" customWidth="1"/>
    <col min="8711" max="8711" width="13.7109375" style="144" customWidth="1"/>
    <col min="8712" max="8712" width="9.7109375" style="144" customWidth="1"/>
    <col min="8713" max="8713" width="13.7109375" style="144" customWidth="1"/>
    <col min="8714" max="8714" width="7" style="144" customWidth="1"/>
    <col min="8715" max="8715" width="13.7109375" style="144" customWidth="1"/>
    <col min="8716" max="8960" width="14.85546875" style="144"/>
    <col min="8961" max="8961" width="14.85546875" style="144" customWidth="1"/>
    <col min="8962" max="8962" width="7.85546875" style="144" customWidth="1"/>
    <col min="8963" max="8963" width="14.85546875" style="144" customWidth="1"/>
    <col min="8964" max="8964" width="23.42578125" style="144" customWidth="1"/>
    <col min="8965" max="8966" width="7.85546875" style="144" customWidth="1"/>
    <col min="8967" max="8967" width="13.7109375" style="144" customWidth="1"/>
    <col min="8968" max="8968" width="9.7109375" style="144" customWidth="1"/>
    <col min="8969" max="8969" width="13.7109375" style="144" customWidth="1"/>
    <col min="8970" max="8970" width="7" style="144" customWidth="1"/>
    <col min="8971" max="8971" width="13.7109375" style="144" customWidth="1"/>
    <col min="8972" max="9216" width="9.140625" style="144"/>
    <col min="9217" max="9217" width="14.85546875" style="144" customWidth="1"/>
    <col min="9218" max="9218" width="7.85546875" style="144" customWidth="1"/>
    <col min="9219" max="9219" width="14.85546875" style="144" customWidth="1"/>
    <col min="9220" max="9220" width="23.42578125" style="144" customWidth="1"/>
    <col min="9221" max="9222" width="7.85546875" style="144" customWidth="1"/>
    <col min="9223" max="9223" width="13.7109375" style="144" customWidth="1"/>
    <col min="9224" max="9224" width="9.7109375" style="144" customWidth="1"/>
    <col min="9225" max="9225" width="13.7109375" style="144" customWidth="1"/>
    <col min="9226" max="9226" width="7" style="144" customWidth="1"/>
    <col min="9227" max="9227" width="13.7109375" style="144" customWidth="1"/>
    <col min="9228" max="9472" width="14.85546875" style="144"/>
    <col min="9473" max="9473" width="14.85546875" style="144" customWidth="1"/>
    <col min="9474" max="9474" width="7.85546875" style="144" customWidth="1"/>
    <col min="9475" max="9475" width="14.85546875" style="144" customWidth="1"/>
    <col min="9476" max="9476" width="23.42578125" style="144" customWidth="1"/>
    <col min="9477" max="9478" width="7.85546875" style="144" customWidth="1"/>
    <col min="9479" max="9479" width="13.7109375" style="144" customWidth="1"/>
    <col min="9480" max="9480" width="9.7109375" style="144" customWidth="1"/>
    <col min="9481" max="9481" width="13.7109375" style="144" customWidth="1"/>
    <col min="9482" max="9482" width="7" style="144" customWidth="1"/>
    <col min="9483" max="9483" width="13.7109375" style="144" customWidth="1"/>
    <col min="9484" max="9728" width="14.85546875" style="144"/>
    <col min="9729" max="9729" width="14.85546875" style="144" customWidth="1"/>
    <col min="9730" max="9730" width="7.85546875" style="144" customWidth="1"/>
    <col min="9731" max="9731" width="14.85546875" style="144" customWidth="1"/>
    <col min="9732" max="9732" width="23.42578125" style="144" customWidth="1"/>
    <col min="9733" max="9734" width="7.85546875" style="144" customWidth="1"/>
    <col min="9735" max="9735" width="13.7109375" style="144" customWidth="1"/>
    <col min="9736" max="9736" width="9.7109375" style="144" customWidth="1"/>
    <col min="9737" max="9737" width="13.7109375" style="144" customWidth="1"/>
    <col min="9738" max="9738" width="7" style="144" customWidth="1"/>
    <col min="9739" max="9739" width="13.7109375" style="144" customWidth="1"/>
    <col min="9740" max="9984" width="14.85546875" style="144"/>
    <col min="9985" max="9985" width="14.85546875" style="144" customWidth="1"/>
    <col min="9986" max="9986" width="7.85546875" style="144" customWidth="1"/>
    <col min="9987" max="9987" width="14.85546875" style="144" customWidth="1"/>
    <col min="9988" max="9988" width="23.42578125" style="144" customWidth="1"/>
    <col min="9989" max="9990" width="7.85546875" style="144" customWidth="1"/>
    <col min="9991" max="9991" width="13.7109375" style="144" customWidth="1"/>
    <col min="9992" max="9992" width="9.7109375" style="144" customWidth="1"/>
    <col min="9993" max="9993" width="13.7109375" style="144" customWidth="1"/>
    <col min="9994" max="9994" width="7" style="144" customWidth="1"/>
    <col min="9995" max="9995" width="13.7109375" style="144" customWidth="1"/>
    <col min="9996" max="10240" width="9.140625" style="144"/>
    <col min="10241" max="10241" width="14.85546875" style="144" customWidth="1"/>
    <col min="10242" max="10242" width="7.85546875" style="144" customWidth="1"/>
    <col min="10243" max="10243" width="14.85546875" style="144" customWidth="1"/>
    <col min="10244" max="10244" width="23.42578125" style="144" customWidth="1"/>
    <col min="10245" max="10246" width="7.85546875" style="144" customWidth="1"/>
    <col min="10247" max="10247" width="13.7109375" style="144" customWidth="1"/>
    <col min="10248" max="10248" width="9.7109375" style="144" customWidth="1"/>
    <col min="10249" max="10249" width="13.7109375" style="144" customWidth="1"/>
    <col min="10250" max="10250" width="7" style="144" customWidth="1"/>
    <col min="10251" max="10251" width="13.7109375" style="144" customWidth="1"/>
    <col min="10252" max="10496" width="14.85546875" style="144"/>
    <col min="10497" max="10497" width="14.85546875" style="144" customWidth="1"/>
    <col min="10498" max="10498" width="7.85546875" style="144" customWidth="1"/>
    <col min="10499" max="10499" width="14.85546875" style="144" customWidth="1"/>
    <col min="10500" max="10500" width="23.42578125" style="144" customWidth="1"/>
    <col min="10501" max="10502" width="7.85546875" style="144" customWidth="1"/>
    <col min="10503" max="10503" width="13.7109375" style="144" customWidth="1"/>
    <col min="10504" max="10504" width="9.7109375" style="144" customWidth="1"/>
    <col min="10505" max="10505" width="13.7109375" style="144" customWidth="1"/>
    <col min="10506" max="10506" width="7" style="144" customWidth="1"/>
    <col min="10507" max="10507" width="13.7109375" style="144" customWidth="1"/>
    <col min="10508" max="10752" width="14.85546875" style="144"/>
    <col min="10753" max="10753" width="14.85546875" style="144" customWidth="1"/>
    <col min="10754" max="10754" width="7.85546875" style="144" customWidth="1"/>
    <col min="10755" max="10755" width="14.85546875" style="144" customWidth="1"/>
    <col min="10756" max="10756" width="23.42578125" style="144" customWidth="1"/>
    <col min="10757" max="10758" width="7.85546875" style="144" customWidth="1"/>
    <col min="10759" max="10759" width="13.7109375" style="144" customWidth="1"/>
    <col min="10760" max="10760" width="9.7109375" style="144" customWidth="1"/>
    <col min="10761" max="10761" width="13.7109375" style="144" customWidth="1"/>
    <col min="10762" max="10762" width="7" style="144" customWidth="1"/>
    <col min="10763" max="10763" width="13.7109375" style="144" customWidth="1"/>
    <col min="10764" max="11008" width="14.85546875" style="144"/>
    <col min="11009" max="11009" width="14.85546875" style="144" customWidth="1"/>
    <col min="11010" max="11010" width="7.85546875" style="144" customWidth="1"/>
    <col min="11011" max="11011" width="14.85546875" style="144" customWidth="1"/>
    <col min="11012" max="11012" width="23.42578125" style="144" customWidth="1"/>
    <col min="11013" max="11014" width="7.85546875" style="144" customWidth="1"/>
    <col min="11015" max="11015" width="13.7109375" style="144" customWidth="1"/>
    <col min="11016" max="11016" width="9.7109375" style="144" customWidth="1"/>
    <col min="11017" max="11017" width="13.7109375" style="144" customWidth="1"/>
    <col min="11018" max="11018" width="7" style="144" customWidth="1"/>
    <col min="11019" max="11019" width="13.7109375" style="144" customWidth="1"/>
    <col min="11020" max="11264" width="9.140625" style="144"/>
    <col min="11265" max="11265" width="14.85546875" style="144" customWidth="1"/>
    <col min="11266" max="11266" width="7.85546875" style="144" customWidth="1"/>
    <col min="11267" max="11267" width="14.85546875" style="144" customWidth="1"/>
    <col min="11268" max="11268" width="23.42578125" style="144" customWidth="1"/>
    <col min="11269" max="11270" width="7.85546875" style="144" customWidth="1"/>
    <col min="11271" max="11271" width="13.7109375" style="144" customWidth="1"/>
    <col min="11272" max="11272" width="9.7109375" style="144" customWidth="1"/>
    <col min="11273" max="11273" width="13.7109375" style="144" customWidth="1"/>
    <col min="11274" max="11274" width="7" style="144" customWidth="1"/>
    <col min="11275" max="11275" width="13.7109375" style="144" customWidth="1"/>
    <col min="11276" max="11520" width="14.85546875" style="144"/>
    <col min="11521" max="11521" width="14.85546875" style="144" customWidth="1"/>
    <col min="11522" max="11522" width="7.85546875" style="144" customWidth="1"/>
    <col min="11523" max="11523" width="14.85546875" style="144" customWidth="1"/>
    <col min="11524" max="11524" width="23.42578125" style="144" customWidth="1"/>
    <col min="11525" max="11526" width="7.85546875" style="144" customWidth="1"/>
    <col min="11527" max="11527" width="13.7109375" style="144" customWidth="1"/>
    <col min="11528" max="11528" width="9.7109375" style="144" customWidth="1"/>
    <col min="11529" max="11529" width="13.7109375" style="144" customWidth="1"/>
    <col min="11530" max="11530" width="7" style="144" customWidth="1"/>
    <col min="11531" max="11531" width="13.7109375" style="144" customWidth="1"/>
    <col min="11532" max="11776" width="14.85546875" style="144"/>
    <col min="11777" max="11777" width="14.85546875" style="144" customWidth="1"/>
    <col min="11778" max="11778" width="7.85546875" style="144" customWidth="1"/>
    <col min="11779" max="11779" width="14.85546875" style="144" customWidth="1"/>
    <col min="11780" max="11780" width="23.42578125" style="144" customWidth="1"/>
    <col min="11781" max="11782" width="7.85546875" style="144" customWidth="1"/>
    <col min="11783" max="11783" width="13.7109375" style="144" customWidth="1"/>
    <col min="11784" max="11784" width="9.7109375" style="144" customWidth="1"/>
    <col min="11785" max="11785" width="13.7109375" style="144" customWidth="1"/>
    <col min="11786" max="11786" width="7" style="144" customWidth="1"/>
    <col min="11787" max="11787" width="13.7109375" style="144" customWidth="1"/>
    <col min="11788" max="12032" width="14.85546875" style="144"/>
    <col min="12033" max="12033" width="14.85546875" style="144" customWidth="1"/>
    <col min="12034" max="12034" width="7.85546875" style="144" customWidth="1"/>
    <col min="12035" max="12035" width="14.85546875" style="144" customWidth="1"/>
    <col min="12036" max="12036" width="23.42578125" style="144" customWidth="1"/>
    <col min="12037" max="12038" width="7.85546875" style="144" customWidth="1"/>
    <col min="12039" max="12039" width="13.7109375" style="144" customWidth="1"/>
    <col min="12040" max="12040" width="9.7109375" style="144" customWidth="1"/>
    <col min="12041" max="12041" width="13.7109375" style="144" customWidth="1"/>
    <col min="12042" max="12042" width="7" style="144" customWidth="1"/>
    <col min="12043" max="12043" width="13.7109375" style="144" customWidth="1"/>
    <col min="12044" max="12288" width="9.140625" style="144"/>
    <col min="12289" max="12289" width="14.85546875" style="144" customWidth="1"/>
    <col min="12290" max="12290" width="7.85546875" style="144" customWidth="1"/>
    <col min="12291" max="12291" width="14.85546875" style="144" customWidth="1"/>
    <col min="12292" max="12292" width="23.42578125" style="144" customWidth="1"/>
    <col min="12293" max="12294" width="7.85546875" style="144" customWidth="1"/>
    <col min="12295" max="12295" width="13.7109375" style="144" customWidth="1"/>
    <col min="12296" max="12296" width="9.7109375" style="144" customWidth="1"/>
    <col min="12297" max="12297" width="13.7109375" style="144" customWidth="1"/>
    <col min="12298" max="12298" width="7" style="144" customWidth="1"/>
    <col min="12299" max="12299" width="13.7109375" style="144" customWidth="1"/>
    <col min="12300" max="12544" width="14.85546875" style="144"/>
    <col min="12545" max="12545" width="14.85546875" style="144" customWidth="1"/>
    <col min="12546" max="12546" width="7.85546875" style="144" customWidth="1"/>
    <col min="12547" max="12547" width="14.85546875" style="144" customWidth="1"/>
    <col min="12548" max="12548" width="23.42578125" style="144" customWidth="1"/>
    <col min="12549" max="12550" width="7.85546875" style="144" customWidth="1"/>
    <col min="12551" max="12551" width="13.7109375" style="144" customWidth="1"/>
    <col min="12552" max="12552" width="9.7109375" style="144" customWidth="1"/>
    <col min="12553" max="12553" width="13.7109375" style="144" customWidth="1"/>
    <col min="12554" max="12554" width="7" style="144" customWidth="1"/>
    <col min="12555" max="12555" width="13.7109375" style="144" customWidth="1"/>
    <col min="12556" max="12800" width="14.85546875" style="144"/>
    <col min="12801" max="12801" width="14.85546875" style="144" customWidth="1"/>
    <col min="12802" max="12802" width="7.85546875" style="144" customWidth="1"/>
    <col min="12803" max="12803" width="14.85546875" style="144" customWidth="1"/>
    <col min="12804" max="12804" width="23.42578125" style="144" customWidth="1"/>
    <col min="12805" max="12806" width="7.85546875" style="144" customWidth="1"/>
    <col min="12807" max="12807" width="13.7109375" style="144" customWidth="1"/>
    <col min="12808" max="12808" width="9.7109375" style="144" customWidth="1"/>
    <col min="12809" max="12809" width="13.7109375" style="144" customWidth="1"/>
    <col min="12810" max="12810" width="7" style="144" customWidth="1"/>
    <col min="12811" max="12811" width="13.7109375" style="144" customWidth="1"/>
    <col min="12812" max="13056" width="14.85546875" style="144"/>
    <col min="13057" max="13057" width="14.85546875" style="144" customWidth="1"/>
    <col min="13058" max="13058" width="7.85546875" style="144" customWidth="1"/>
    <col min="13059" max="13059" width="14.85546875" style="144" customWidth="1"/>
    <col min="13060" max="13060" width="23.42578125" style="144" customWidth="1"/>
    <col min="13061" max="13062" width="7.85546875" style="144" customWidth="1"/>
    <col min="13063" max="13063" width="13.7109375" style="144" customWidth="1"/>
    <col min="13064" max="13064" width="9.7109375" style="144" customWidth="1"/>
    <col min="13065" max="13065" width="13.7109375" style="144" customWidth="1"/>
    <col min="13066" max="13066" width="7" style="144" customWidth="1"/>
    <col min="13067" max="13067" width="13.7109375" style="144" customWidth="1"/>
    <col min="13068" max="13312" width="9.140625" style="144"/>
    <col min="13313" max="13313" width="14.85546875" style="144" customWidth="1"/>
    <col min="13314" max="13314" width="7.85546875" style="144" customWidth="1"/>
    <col min="13315" max="13315" width="14.85546875" style="144" customWidth="1"/>
    <col min="13316" max="13316" width="23.42578125" style="144" customWidth="1"/>
    <col min="13317" max="13318" width="7.85546875" style="144" customWidth="1"/>
    <col min="13319" max="13319" width="13.7109375" style="144" customWidth="1"/>
    <col min="13320" max="13320" width="9.7109375" style="144" customWidth="1"/>
    <col min="13321" max="13321" width="13.7109375" style="144" customWidth="1"/>
    <col min="13322" max="13322" width="7" style="144" customWidth="1"/>
    <col min="13323" max="13323" width="13.7109375" style="144" customWidth="1"/>
    <col min="13324" max="13568" width="14.85546875" style="144"/>
    <col min="13569" max="13569" width="14.85546875" style="144" customWidth="1"/>
    <col min="13570" max="13570" width="7.85546875" style="144" customWidth="1"/>
    <col min="13571" max="13571" width="14.85546875" style="144" customWidth="1"/>
    <col min="13572" max="13572" width="23.42578125" style="144" customWidth="1"/>
    <col min="13573" max="13574" width="7.85546875" style="144" customWidth="1"/>
    <col min="13575" max="13575" width="13.7109375" style="144" customWidth="1"/>
    <col min="13576" max="13576" width="9.7109375" style="144" customWidth="1"/>
    <col min="13577" max="13577" width="13.7109375" style="144" customWidth="1"/>
    <col min="13578" max="13578" width="7" style="144" customWidth="1"/>
    <col min="13579" max="13579" width="13.7109375" style="144" customWidth="1"/>
    <col min="13580" max="13824" width="14.85546875" style="144"/>
    <col min="13825" max="13825" width="14.85546875" style="144" customWidth="1"/>
    <col min="13826" max="13826" width="7.85546875" style="144" customWidth="1"/>
    <col min="13827" max="13827" width="14.85546875" style="144" customWidth="1"/>
    <col min="13828" max="13828" width="23.42578125" style="144" customWidth="1"/>
    <col min="13829" max="13830" width="7.85546875" style="144" customWidth="1"/>
    <col min="13831" max="13831" width="13.7109375" style="144" customWidth="1"/>
    <col min="13832" max="13832" width="9.7109375" style="144" customWidth="1"/>
    <col min="13833" max="13833" width="13.7109375" style="144" customWidth="1"/>
    <col min="13834" max="13834" width="7" style="144" customWidth="1"/>
    <col min="13835" max="13835" width="13.7109375" style="144" customWidth="1"/>
    <col min="13836" max="14080" width="14.85546875" style="144"/>
    <col min="14081" max="14081" width="14.85546875" style="144" customWidth="1"/>
    <col min="14082" max="14082" width="7.85546875" style="144" customWidth="1"/>
    <col min="14083" max="14083" width="14.85546875" style="144" customWidth="1"/>
    <col min="14084" max="14084" width="23.42578125" style="144" customWidth="1"/>
    <col min="14085" max="14086" width="7.85546875" style="144" customWidth="1"/>
    <col min="14087" max="14087" width="13.7109375" style="144" customWidth="1"/>
    <col min="14088" max="14088" width="9.7109375" style="144" customWidth="1"/>
    <col min="14089" max="14089" width="13.7109375" style="144" customWidth="1"/>
    <col min="14090" max="14090" width="7" style="144" customWidth="1"/>
    <col min="14091" max="14091" width="13.7109375" style="144" customWidth="1"/>
    <col min="14092" max="14336" width="9.140625" style="144"/>
    <col min="14337" max="14337" width="14.85546875" style="144" customWidth="1"/>
    <col min="14338" max="14338" width="7.85546875" style="144" customWidth="1"/>
    <col min="14339" max="14339" width="14.85546875" style="144" customWidth="1"/>
    <col min="14340" max="14340" width="23.42578125" style="144" customWidth="1"/>
    <col min="14341" max="14342" width="7.85546875" style="144" customWidth="1"/>
    <col min="14343" max="14343" width="13.7109375" style="144" customWidth="1"/>
    <col min="14344" max="14344" width="9.7109375" style="144" customWidth="1"/>
    <col min="14345" max="14345" width="13.7109375" style="144" customWidth="1"/>
    <col min="14346" max="14346" width="7" style="144" customWidth="1"/>
    <col min="14347" max="14347" width="13.7109375" style="144" customWidth="1"/>
    <col min="14348" max="14592" width="14.85546875" style="144"/>
    <col min="14593" max="14593" width="14.85546875" style="144" customWidth="1"/>
    <col min="14594" max="14594" width="7.85546875" style="144" customWidth="1"/>
    <col min="14595" max="14595" width="14.85546875" style="144" customWidth="1"/>
    <col min="14596" max="14596" width="23.42578125" style="144" customWidth="1"/>
    <col min="14597" max="14598" width="7.85546875" style="144" customWidth="1"/>
    <col min="14599" max="14599" width="13.7109375" style="144" customWidth="1"/>
    <col min="14600" max="14600" width="9.7109375" style="144" customWidth="1"/>
    <col min="14601" max="14601" width="13.7109375" style="144" customWidth="1"/>
    <col min="14602" max="14602" width="7" style="144" customWidth="1"/>
    <col min="14603" max="14603" width="13.7109375" style="144" customWidth="1"/>
    <col min="14604" max="14848" width="14.85546875" style="144"/>
    <col min="14849" max="14849" width="14.85546875" style="144" customWidth="1"/>
    <col min="14850" max="14850" width="7.85546875" style="144" customWidth="1"/>
    <col min="14851" max="14851" width="14.85546875" style="144" customWidth="1"/>
    <col min="14852" max="14852" width="23.42578125" style="144" customWidth="1"/>
    <col min="14853" max="14854" width="7.85546875" style="144" customWidth="1"/>
    <col min="14855" max="14855" width="13.7109375" style="144" customWidth="1"/>
    <col min="14856" max="14856" width="9.7109375" style="144" customWidth="1"/>
    <col min="14857" max="14857" width="13.7109375" style="144" customWidth="1"/>
    <col min="14858" max="14858" width="7" style="144" customWidth="1"/>
    <col min="14859" max="14859" width="13.7109375" style="144" customWidth="1"/>
    <col min="14860" max="15104" width="14.85546875" style="144"/>
    <col min="15105" max="15105" width="14.85546875" style="144" customWidth="1"/>
    <col min="15106" max="15106" width="7.85546875" style="144" customWidth="1"/>
    <col min="15107" max="15107" width="14.85546875" style="144" customWidth="1"/>
    <col min="15108" max="15108" width="23.42578125" style="144" customWidth="1"/>
    <col min="15109" max="15110" width="7.85546875" style="144" customWidth="1"/>
    <col min="15111" max="15111" width="13.7109375" style="144" customWidth="1"/>
    <col min="15112" max="15112" width="9.7109375" style="144" customWidth="1"/>
    <col min="15113" max="15113" width="13.7109375" style="144" customWidth="1"/>
    <col min="15114" max="15114" width="7" style="144" customWidth="1"/>
    <col min="15115" max="15115" width="13.7109375" style="144" customWidth="1"/>
    <col min="15116" max="15360" width="9.140625" style="144"/>
    <col min="15361" max="15361" width="14.85546875" style="144" customWidth="1"/>
    <col min="15362" max="15362" width="7.85546875" style="144" customWidth="1"/>
    <col min="15363" max="15363" width="14.85546875" style="144" customWidth="1"/>
    <col min="15364" max="15364" width="23.42578125" style="144" customWidth="1"/>
    <col min="15365" max="15366" width="7.85546875" style="144" customWidth="1"/>
    <col min="15367" max="15367" width="13.7109375" style="144" customWidth="1"/>
    <col min="15368" max="15368" width="9.7109375" style="144" customWidth="1"/>
    <col min="15369" max="15369" width="13.7109375" style="144" customWidth="1"/>
    <col min="15370" max="15370" width="7" style="144" customWidth="1"/>
    <col min="15371" max="15371" width="13.7109375" style="144" customWidth="1"/>
    <col min="15372" max="15616" width="14.85546875" style="144"/>
    <col min="15617" max="15617" width="14.85546875" style="144" customWidth="1"/>
    <col min="15618" max="15618" width="7.85546875" style="144" customWidth="1"/>
    <col min="15619" max="15619" width="14.85546875" style="144" customWidth="1"/>
    <col min="15620" max="15620" width="23.42578125" style="144" customWidth="1"/>
    <col min="15621" max="15622" width="7.85546875" style="144" customWidth="1"/>
    <col min="15623" max="15623" width="13.7109375" style="144" customWidth="1"/>
    <col min="15624" max="15624" width="9.7109375" style="144" customWidth="1"/>
    <col min="15625" max="15625" width="13.7109375" style="144" customWidth="1"/>
    <col min="15626" max="15626" width="7" style="144" customWidth="1"/>
    <col min="15627" max="15627" width="13.7109375" style="144" customWidth="1"/>
    <col min="15628" max="15872" width="14.85546875" style="144"/>
    <col min="15873" max="15873" width="14.85546875" style="144" customWidth="1"/>
    <col min="15874" max="15874" width="7.85546875" style="144" customWidth="1"/>
    <col min="15875" max="15875" width="14.85546875" style="144" customWidth="1"/>
    <col min="15876" max="15876" width="23.42578125" style="144" customWidth="1"/>
    <col min="15877" max="15878" width="7.85546875" style="144" customWidth="1"/>
    <col min="15879" max="15879" width="13.7109375" style="144" customWidth="1"/>
    <col min="15880" max="15880" width="9.7109375" style="144" customWidth="1"/>
    <col min="15881" max="15881" width="13.7109375" style="144" customWidth="1"/>
    <col min="15882" max="15882" width="7" style="144" customWidth="1"/>
    <col min="15883" max="15883" width="13.7109375" style="144" customWidth="1"/>
    <col min="15884" max="16128" width="14.85546875" style="144"/>
    <col min="16129" max="16129" width="14.85546875" style="144" customWidth="1"/>
    <col min="16130" max="16130" width="7.85546875" style="144" customWidth="1"/>
    <col min="16131" max="16131" width="14.85546875" style="144" customWidth="1"/>
    <col min="16132" max="16132" width="23.42578125" style="144" customWidth="1"/>
    <col min="16133" max="16134" width="7.85546875" style="144" customWidth="1"/>
    <col min="16135" max="16135" width="13.7109375" style="144" customWidth="1"/>
    <col min="16136" max="16136" width="9.7109375" style="144" customWidth="1"/>
    <col min="16137" max="16137" width="13.7109375" style="144" customWidth="1"/>
    <col min="16138" max="16138" width="7" style="144" customWidth="1"/>
    <col min="16139" max="16139" width="13.7109375" style="144" customWidth="1"/>
    <col min="16140" max="16384" width="9.140625" style="144"/>
  </cols>
  <sheetData>
    <row r="1" spans="1:18" ht="18.75" customHeight="1" x14ac:dyDescent="0.35">
      <c r="A1" s="150" t="s">
        <v>15</v>
      </c>
      <c r="B1" s="330"/>
      <c r="C1" s="330"/>
      <c r="D1" s="330"/>
      <c r="E1" s="330"/>
      <c r="F1" s="330"/>
      <c r="G1" s="330"/>
      <c r="H1" s="330"/>
      <c r="I1" s="429" t="s">
        <v>16</v>
      </c>
      <c r="J1" s="430"/>
      <c r="K1" s="431"/>
      <c r="L1" s="330"/>
      <c r="M1" s="330"/>
      <c r="N1" s="330"/>
      <c r="O1" s="330"/>
      <c r="P1" s="330"/>
      <c r="Q1" s="330"/>
      <c r="R1" s="330"/>
    </row>
    <row r="2" spans="1:18" ht="12.75" customHeight="1" x14ac:dyDescent="0.25">
      <c r="A2" s="330"/>
      <c r="B2" s="330"/>
      <c r="C2" s="330"/>
      <c r="D2" s="330"/>
      <c r="E2" s="152"/>
      <c r="F2" s="330"/>
      <c r="G2" s="330"/>
      <c r="H2" s="330"/>
      <c r="I2" s="432" t="s">
        <v>17</v>
      </c>
      <c r="J2" s="3"/>
      <c r="K2" s="433"/>
      <c r="L2" s="330"/>
      <c r="M2" s="330"/>
      <c r="N2" s="330"/>
      <c r="O2" s="330"/>
      <c r="P2" s="330"/>
      <c r="Q2" s="330"/>
      <c r="R2" s="330"/>
    </row>
    <row r="3" spans="1:18" ht="12.75" customHeight="1" x14ac:dyDescent="0.25">
      <c r="A3" s="153"/>
      <c r="B3" s="330"/>
      <c r="C3" s="330"/>
      <c r="D3" s="330"/>
      <c r="E3" s="152"/>
      <c r="F3" s="330"/>
      <c r="G3" s="330"/>
      <c r="H3" s="330"/>
      <c r="I3" s="432" t="s">
        <v>18</v>
      </c>
      <c r="J3" s="3"/>
      <c r="K3" s="433"/>
      <c r="L3" s="330"/>
      <c r="M3" s="330"/>
      <c r="N3" s="330"/>
      <c r="O3" s="330"/>
      <c r="P3" s="330"/>
      <c r="Q3" s="330"/>
      <c r="R3" s="330"/>
    </row>
    <row r="4" spans="1:18" ht="12.75" customHeight="1" x14ac:dyDescent="0.25">
      <c r="A4" s="153"/>
      <c r="B4" s="330"/>
      <c r="C4" s="330"/>
      <c r="D4" s="330"/>
      <c r="E4" s="152"/>
      <c r="F4" s="330"/>
      <c r="G4" s="330"/>
      <c r="H4" s="330"/>
      <c r="I4" s="459" t="s">
        <v>19</v>
      </c>
      <c r="J4" s="460" t="s">
        <v>20</v>
      </c>
      <c r="K4" s="433"/>
      <c r="L4" s="330"/>
      <c r="M4" s="330"/>
      <c r="N4" s="330"/>
      <c r="O4" s="330"/>
      <c r="P4" s="330"/>
      <c r="Q4" s="330"/>
      <c r="R4" s="330"/>
    </row>
    <row r="5" spans="1:18" ht="12.75" customHeight="1" x14ac:dyDescent="0.25">
      <c r="A5" s="153"/>
      <c r="B5" s="330"/>
      <c r="C5" s="330"/>
      <c r="D5" s="330"/>
      <c r="E5" s="152"/>
      <c r="F5" s="330"/>
      <c r="G5" s="330"/>
      <c r="H5" s="330"/>
      <c r="I5" s="459" t="s">
        <v>21</v>
      </c>
      <c r="J5" s="460" t="s">
        <v>22</v>
      </c>
      <c r="K5" s="433"/>
      <c r="L5" s="330"/>
      <c r="M5" s="330"/>
      <c r="N5" s="330"/>
      <c r="O5" s="330"/>
      <c r="P5" s="330"/>
      <c r="Q5" s="330"/>
      <c r="R5" s="330"/>
    </row>
    <row r="6" spans="1:18" ht="12.75" customHeight="1" x14ac:dyDescent="0.25">
      <c r="A6" s="153"/>
      <c r="B6" s="330"/>
      <c r="C6" s="330"/>
      <c r="D6" s="330"/>
      <c r="E6" s="152"/>
      <c r="F6" s="330"/>
      <c r="G6" s="330"/>
      <c r="H6" s="330"/>
      <c r="I6" s="459" t="s">
        <v>23</v>
      </c>
      <c r="J6" s="460" t="s">
        <v>24</v>
      </c>
      <c r="K6" s="433"/>
      <c r="L6" s="330"/>
      <c r="M6" s="330"/>
      <c r="N6" s="330"/>
      <c r="O6" s="330"/>
      <c r="P6" s="330"/>
      <c r="Q6" s="330"/>
      <c r="R6" s="330"/>
    </row>
    <row r="7" spans="1:18" ht="12.75" customHeight="1" thickBot="1" x14ac:dyDescent="0.3">
      <c r="A7" s="153"/>
      <c r="B7" s="330"/>
      <c r="C7" s="330"/>
      <c r="D7" s="330"/>
      <c r="E7" s="152"/>
      <c r="F7" s="330"/>
      <c r="G7" s="330"/>
      <c r="H7" s="330"/>
      <c r="I7" s="461" t="s">
        <v>25</v>
      </c>
      <c r="J7" s="462" t="s">
        <v>26</v>
      </c>
      <c r="K7" s="434"/>
      <c r="L7" s="330"/>
      <c r="M7" s="330"/>
      <c r="N7" s="330"/>
      <c r="O7" s="330"/>
      <c r="P7" s="330"/>
      <c r="Q7" s="330"/>
      <c r="R7" s="330"/>
    </row>
    <row r="8" spans="1:18" ht="12.75" customHeight="1" x14ac:dyDescent="0.25">
      <c r="A8" s="330"/>
      <c r="B8" s="330"/>
      <c r="C8" s="330"/>
      <c r="D8" s="330"/>
      <c r="E8" s="152"/>
      <c r="F8" s="330"/>
      <c r="G8" s="330"/>
      <c r="H8" s="330"/>
      <c r="I8" s="330"/>
      <c r="J8" s="330"/>
      <c r="K8" s="145"/>
      <c r="L8" s="330"/>
      <c r="M8" s="330"/>
      <c r="N8" s="330"/>
      <c r="O8" s="330"/>
      <c r="P8" s="330"/>
      <c r="Q8" s="330"/>
      <c r="R8" s="330"/>
    </row>
    <row r="9" spans="1:18" ht="12.75" customHeight="1" x14ac:dyDescent="0.25">
      <c r="A9" s="330"/>
      <c r="B9" s="330"/>
      <c r="C9" s="330"/>
      <c r="D9" s="330"/>
      <c r="E9" s="330"/>
      <c r="F9" s="330"/>
      <c r="G9" s="330"/>
      <c r="H9" s="330"/>
      <c r="I9" s="154"/>
      <c r="J9" s="155"/>
      <c r="K9" s="155"/>
      <c r="L9" s="330"/>
      <c r="M9" s="330"/>
      <c r="N9" s="330"/>
      <c r="O9" s="330"/>
      <c r="P9" s="330"/>
      <c r="Q9" s="330"/>
      <c r="R9" s="330"/>
    </row>
    <row r="10" spans="1:18" ht="24.95" customHeight="1" x14ac:dyDescent="0.25">
      <c r="A10" s="463" t="s">
        <v>27</v>
      </c>
      <c r="B10" s="464"/>
      <c r="C10" s="463" t="s">
        <v>28</v>
      </c>
      <c r="D10" s="464"/>
      <c r="E10" s="156" t="s">
        <v>29</v>
      </c>
      <c r="F10" s="157" t="s">
        <v>30</v>
      </c>
      <c r="G10" s="156" t="s">
        <v>31</v>
      </c>
      <c r="H10" s="157" t="s">
        <v>32</v>
      </c>
      <c r="I10" s="156" t="s">
        <v>33</v>
      </c>
      <c r="J10" s="156" t="s">
        <v>34</v>
      </c>
      <c r="K10" s="156" t="s">
        <v>35</v>
      </c>
      <c r="L10" s="330"/>
      <c r="M10" s="156"/>
      <c r="N10" s="156" t="s">
        <v>0</v>
      </c>
      <c r="O10" s="156" t="s">
        <v>1</v>
      </c>
      <c r="P10" s="156"/>
      <c r="Q10" s="156"/>
      <c r="R10" s="156"/>
    </row>
    <row r="11" spans="1:18" x14ac:dyDescent="0.25">
      <c r="A11" s="465" t="s">
        <v>36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7"/>
      <c r="L11" s="330"/>
      <c r="M11" s="6"/>
      <c r="N11" s="6"/>
      <c r="O11" s="6"/>
      <c r="P11" s="6"/>
      <c r="Q11" s="6"/>
      <c r="R11" s="6"/>
    </row>
    <row r="12" spans="1:18" ht="15.75" x14ac:dyDescent="0.25">
      <c r="A12" s="153" t="s">
        <v>37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9"/>
      <c r="L12" s="187" t="s">
        <v>38</v>
      </c>
      <c r="M12" s="187" t="e">
        <f>SUM(N12:Q12)</f>
        <v>#REF!</v>
      </c>
      <c r="N12" s="187" t="e">
        <f>SUM(N13:N434)</f>
        <v>#REF!</v>
      </c>
      <c r="O12" s="187">
        <f>SUM(O13:O434)</f>
        <v>177461.74999999997</v>
      </c>
      <c r="P12" s="187"/>
      <c r="Q12" s="187"/>
      <c r="R12" s="187"/>
    </row>
    <row r="13" spans="1:18" x14ac:dyDescent="0.25">
      <c r="A13" s="152"/>
      <c r="B13" s="158"/>
      <c r="C13" s="158"/>
      <c r="D13" s="158"/>
      <c r="E13" s="158"/>
      <c r="F13" s="158"/>
      <c r="G13" s="158"/>
      <c r="H13" s="158"/>
      <c r="I13" s="158"/>
      <c r="J13" s="158"/>
      <c r="K13" s="159"/>
      <c r="L13" s="330"/>
      <c r="M13" s="6"/>
      <c r="N13" s="6"/>
      <c r="O13" s="6"/>
      <c r="P13" s="6"/>
      <c r="Q13" s="6"/>
      <c r="R13" s="6"/>
    </row>
    <row r="14" spans="1:18" s="31" customFormat="1" ht="12.75" customHeight="1" x14ac:dyDescent="0.25">
      <c r="A14" s="382" t="s">
        <v>39</v>
      </c>
      <c r="B14" s="468" t="s">
        <v>40</v>
      </c>
      <c r="C14" s="469" t="s">
        <v>39</v>
      </c>
      <c r="D14" s="469" t="s">
        <v>39</v>
      </c>
      <c r="E14" s="469" t="s">
        <v>39</v>
      </c>
      <c r="F14" s="469" t="s">
        <v>39</v>
      </c>
      <c r="G14" s="469" t="s">
        <v>39</v>
      </c>
      <c r="H14" s="469" t="s">
        <v>39</v>
      </c>
      <c r="I14" s="469" t="s">
        <v>39</v>
      </c>
      <c r="J14" s="469" t="s">
        <v>39</v>
      </c>
      <c r="K14" s="143" t="s">
        <v>39</v>
      </c>
      <c r="M14" s="188"/>
      <c r="N14" s="188" t="s">
        <v>39</v>
      </c>
      <c r="O14" s="188">
        <f>SUM(K15:K145)</f>
        <v>166110.39999999997</v>
      </c>
      <c r="P14" s="188" t="s">
        <v>39</v>
      </c>
      <c r="Q14" s="188" t="s">
        <v>39</v>
      </c>
      <c r="R14" s="188" t="s">
        <v>39</v>
      </c>
    </row>
    <row r="15" spans="1:18" ht="12.75" customHeight="1" x14ac:dyDescent="0.25">
      <c r="A15" s="470" t="s">
        <v>41</v>
      </c>
      <c r="B15" s="458" t="s">
        <v>39</v>
      </c>
      <c r="C15" s="458" t="s">
        <v>42</v>
      </c>
      <c r="D15" s="458" t="s">
        <v>39</v>
      </c>
      <c r="E15" s="161" t="s">
        <v>43</v>
      </c>
      <c r="F15" s="161">
        <v>0</v>
      </c>
      <c r="G15" s="162">
        <v>0</v>
      </c>
      <c r="H15" s="161">
        <v>1</v>
      </c>
      <c r="I15" s="162">
        <f t="shared" ref="I15:I82" si="0">ROUND(G15-((G15*J15)/100),2)</f>
        <v>0</v>
      </c>
      <c r="J15" s="162">
        <f>K$1</f>
        <v>0</v>
      </c>
      <c r="K15" s="162">
        <f t="shared" ref="K15:K82" si="1">ROUND((H15*I15),2)</f>
        <v>0</v>
      </c>
      <c r="L15" s="330"/>
      <c r="M15" s="184"/>
      <c r="N15" s="184"/>
      <c r="O15" s="184"/>
      <c r="P15" s="184"/>
      <c r="Q15" s="184"/>
      <c r="R15" s="184"/>
    </row>
    <row r="16" spans="1:18" ht="12.75" customHeight="1" x14ac:dyDescent="0.25">
      <c r="A16" s="458" t="s">
        <v>44</v>
      </c>
      <c r="B16" s="458" t="s">
        <v>39</v>
      </c>
      <c r="C16" s="458" t="s">
        <v>45</v>
      </c>
      <c r="D16" s="458" t="s">
        <v>39</v>
      </c>
      <c r="E16" s="161" t="s">
        <v>43</v>
      </c>
      <c r="F16" s="161">
        <v>0</v>
      </c>
      <c r="G16" s="162">
        <v>7596.2</v>
      </c>
      <c r="H16" s="161">
        <v>1</v>
      </c>
      <c r="I16" s="162">
        <f t="shared" si="0"/>
        <v>7596.2</v>
      </c>
      <c r="J16" s="162">
        <f>K$1</f>
        <v>0</v>
      </c>
      <c r="K16" s="162">
        <f t="shared" si="1"/>
        <v>7596.2</v>
      </c>
      <c r="L16" s="330"/>
      <c r="M16" s="184"/>
      <c r="N16" s="184"/>
      <c r="O16" s="184"/>
      <c r="P16" s="184"/>
      <c r="Q16" s="184"/>
      <c r="R16" s="184"/>
    </row>
    <row r="17" spans="1:18" ht="12.75" customHeight="1" x14ac:dyDescent="0.25">
      <c r="A17" s="458" t="s">
        <v>46</v>
      </c>
      <c r="B17" s="458" t="s">
        <v>39</v>
      </c>
      <c r="C17" s="458" t="s">
        <v>47</v>
      </c>
      <c r="D17" s="458" t="s">
        <v>39</v>
      </c>
      <c r="E17" s="161">
        <v>36</v>
      </c>
      <c r="F17" s="161" t="s">
        <v>48</v>
      </c>
      <c r="G17" s="162">
        <v>5250</v>
      </c>
      <c r="H17" s="161">
        <v>1</v>
      </c>
      <c r="I17" s="162">
        <f t="shared" si="0"/>
        <v>5250</v>
      </c>
      <c r="J17" s="162">
        <f>$K$2</f>
        <v>0</v>
      </c>
      <c r="K17" s="162">
        <f t="shared" si="1"/>
        <v>5250</v>
      </c>
      <c r="L17" s="330"/>
      <c r="M17" s="184"/>
      <c r="N17" s="184"/>
      <c r="O17" s="184"/>
      <c r="P17" s="184"/>
      <c r="Q17" s="184"/>
      <c r="R17" s="184"/>
    </row>
    <row r="18" spans="1:18" ht="12.75" customHeight="1" x14ac:dyDescent="0.25">
      <c r="A18" s="458" t="s">
        <v>49</v>
      </c>
      <c r="B18" s="458" t="s">
        <v>39</v>
      </c>
      <c r="C18" s="458" t="s">
        <v>50</v>
      </c>
      <c r="D18" s="458" t="s">
        <v>39</v>
      </c>
      <c r="E18" s="161" t="s">
        <v>43</v>
      </c>
      <c r="F18" s="161">
        <v>0</v>
      </c>
      <c r="G18" s="162">
        <v>0</v>
      </c>
      <c r="H18" s="161">
        <v>1</v>
      </c>
      <c r="I18" s="162">
        <f t="shared" si="0"/>
        <v>0</v>
      </c>
      <c r="J18" s="162">
        <f t="shared" ref="J18:J41" si="2">K$1</f>
        <v>0</v>
      </c>
      <c r="K18" s="162">
        <f t="shared" si="1"/>
        <v>0</v>
      </c>
      <c r="L18" s="330"/>
      <c r="M18" s="184"/>
      <c r="N18" s="184"/>
      <c r="O18" s="184"/>
      <c r="P18" s="184"/>
      <c r="Q18" s="184"/>
      <c r="R18" s="184"/>
    </row>
    <row r="19" spans="1:18" ht="12.75" customHeight="1" x14ac:dyDescent="0.25">
      <c r="A19" s="458" t="s">
        <v>51</v>
      </c>
      <c r="B19" s="458" t="s">
        <v>39</v>
      </c>
      <c r="C19" s="458" t="s">
        <v>52</v>
      </c>
      <c r="D19" s="458" t="s">
        <v>39</v>
      </c>
      <c r="E19" s="161" t="s">
        <v>43</v>
      </c>
      <c r="F19" s="161">
        <v>0</v>
      </c>
      <c r="G19" s="162">
        <v>0</v>
      </c>
      <c r="H19" s="161">
        <v>1</v>
      </c>
      <c r="I19" s="162">
        <f t="shared" si="0"/>
        <v>0</v>
      </c>
      <c r="J19" s="162">
        <f t="shared" si="2"/>
        <v>0</v>
      </c>
      <c r="K19" s="162">
        <f t="shared" si="1"/>
        <v>0</v>
      </c>
      <c r="L19" s="330"/>
      <c r="M19" s="184"/>
      <c r="N19" s="184"/>
      <c r="O19" s="184"/>
      <c r="P19" s="184"/>
      <c r="Q19" s="184"/>
      <c r="R19" s="184"/>
    </row>
    <row r="20" spans="1:18" ht="12.75" customHeight="1" x14ac:dyDescent="0.25">
      <c r="A20" s="458" t="s">
        <v>53</v>
      </c>
      <c r="B20" s="458" t="s">
        <v>39</v>
      </c>
      <c r="C20" s="458" t="s">
        <v>54</v>
      </c>
      <c r="D20" s="458" t="s">
        <v>39</v>
      </c>
      <c r="E20" s="161" t="s">
        <v>43</v>
      </c>
      <c r="F20" s="161">
        <v>0</v>
      </c>
      <c r="G20" s="162">
        <v>0</v>
      </c>
      <c r="H20" s="161">
        <v>1</v>
      </c>
      <c r="I20" s="162">
        <f t="shared" si="0"/>
        <v>0</v>
      </c>
      <c r="J20" s="162">
        <f t="shared" si="2"/>
        <v>0</v>
      </c>
      <c r="K20" s="162">
        <f t="shared" si="1"/>
        <v>0</v>
      </c>
      <c r="L20" s="330"/>
      <c r="M20" s="184"/>
      <c r="N20" s="184"/>
      <c r="O20" s="184"/>
      <c r="P20" s="184"/>
      <c r="Q20" s="184"/>
      <c r="R20" s="184"/>
    </row>
    <row r="21" spans="1:18" ht="12.75" customHeight="1" x14ac:dyDescent="0.25">
      <c r="A21" s="458" t="s">
        <v>55</v>
      </c>
      <c r="B21" s="458" t="s">
        <v>39</v>
      </c>
      <c r="C21" s="458" t="s">
        <v>56</v>
      </c>
      <c r="D21" s="458" t="s">
        <v>39</v>
      </c>
      <c r="E21" s="161" t="s">
        <v>43</v>
      </c>
      <c r="F21" s="161">
        <v>0</v>
      </c>
      <c r="G21" s="162">
        <v>7596.2</v>
      </c>
      <c r="H21" s="161">
        <v>1</v>
      </c>
      <c r="I21" s="162">
        <f t="shared" si="0"/>
        <v>7596.2</v>
      </c>
      <c r="J21" s="162">
        <f t="shared" si="2"/>
        <v>0</v>
      </c>
      <c r="K21" s="162">
        <f t="shared" si="1"/>
        <v>7596.2</v>
      </c>
      <c r="L21" s="330"/>
      <c r="M21" s="184"/>
      <c r="N21" s="184"/>
      <c r="O21" s="184"/>
      <c r="P21" s="184"/>
      <c r="Q21" s="184"/>
      <c r="R21" s="184"/>
    </row>
    <row r="22" spans="1:18" ht="12.75" customHeight="1" x14ac:dyDescent="0.25">
      <c r="A22" s="458" t="s">
        <v>57</v>
      </c>
      <c r="B22" s="458" t="s">
        <v>39</v>
      </c>
      <c r="C22" s="458" t="s">
        <v>58</v>
      </c>
      <c r="D22" s="458" t="s">
        <v>39</v>
      </c>
      <c r="E22" s="161" t="s">
        <v>43</v>
      </c>
      <c r="F22" s="161">
        <v>0</v>
      </c>
      <c r="G22" s="162">
        <v>0</v>
      </c>
      <c r="H22" s="161">
        <v>1</v>
      </c>
      <c r="I22" s="162">
        <f t="shared" si="0"/>
        <v>0</v>
      </c>
      <c r="J22" s="162">
        <f t="shared" si="2"/>
        <v>0</v>
      </c>
      <c r="K22" s="162">
        <f t="shared" si="1"/>
        <v>0</v>
      </c>
      <c r="L22" s="330"/>
      <c r="M22" s="184"/>
      <c r="N22" s="184"/>
      <c r="O22" s="184"/>
      <c r="P22" s="184"/>
      <c r="Q22" s="184"/>
      <c r="R22" s="184"/>
    </row>
    <row r="23" spans="1:18" ht="12.75" customHeight="1" x14ac:dyDescent="0.25">
      <c r="A23" s="458" t="s">
        <v>59</v>
      </c>
      <c r="B23" s="458" t="s">
        <v>39</v>
      </c>
      <c r="C23" s="458" t="s">
        <v>60</v>
      </c>
      <c r="D23" s="458" t="s">
        <v>39</v>
      </c>
      <c r="E23" s="161" t="s">
        <v>43</v>
      </c>
      <c r="F23" s="161">
        <v>0</v>
      </c>
      <c r="G23" s="162">
        <v>0</v>
      </c>
      <c r="H23" s="161">
        <v>1</v>
      </c>
      <c r="I23" s="162">
        <f t="shared" si="0"/>
        <v>0</v>
      </c>
      <c r="J23" s="162">
        <f t="shared" si="2"/>
        <v>0</v>
      </c>
      <c r="K23" s="162">
        <f t="shared" si="1"/>
        <v>0</v>
      </c>
      <c r="L23" s="342"/>
      <c r="M23" s="184"/>
      <c r="N23" s="184"/>
      <c r="O23" s="184"/>
      <c r="P23" s="184"/>
      <c r="Q23" s="184"/>
      <c r="R23" s="184"/>
    </row>
    <row r="24" spans="1:18" ht="12.75" customHeight="1" x14ac:dyDescent="0.25">
      <c r="A24" s="458" t="s">
        <v>61</v>
      </c>
      <c r="B24" s="458" t="s">
        <v>39</v>
      </c>
      <c r="C24" s="458" t="s">
        <v>62</v>
      </c>
      <c r="D24" s="458" t="s">
        <v>39</v>
      </c>
      <c r="E24" s="161" t="s">
        <v>43</v>
      </c>
      <c r="F24" s="161">
        <v>0</v>
      </c>
      <c r="G24" s="162">
        <v>15196.2</v>
      </c>
      <c r="H24" s="161">
        <v>1</v>
      </c>
      <c r="I24" s="162">
        <f t="shared" si="0"/>
        <v>15196.2</v>
      </c>
      <c r="J24" s="162">
        <f t="shared" si="2"/>
        <v>0</v>
      </c>
      <c r="K24" s="162">
        <f t="shared" si="1"/>
        <v>15196.2</v>
      </c>
      <c r="L24" s="342"/>
      <c r="M24" s="184"/>
      <c r="N24" s="184"/>
      <c r="O24" s="184"/>
      <c r="P24" s="184"/>
      <c r="Q24" s="184"/>
      <c r="R24" s="184"/>
    </row>
    <row r="25" spans="1:18" ht="12.75" customHeight="1" x14ac:dyDescent="0.25">
      <c r="A25" s="457" t="s">
        <v>63</v>
      </c>
      <c r="B25" s="457" t="s">
        <v>39</v>
      </c>
      <c r="C25" s="457" t="s">
        <v>64</v>
      </c>
      <c r="D25" s="457" t="s">
        <v>39</v>
      </c>
      <c r="E25" s="163" t="s">
        <v>43</v>
      </c>
      <c r="F25" s="163">
        <v>0</v>
      </c>
      <c r="G25" s="164">
        <v>650</v>
      </c>
      <c r="H25" s="163">
        <v>2</v>
      </c>
      <c r="I25" s="164">
        <f t="shared" si="0"/>
        <v>650</v>
      </c>
      <c r="J25" s="164">
        <f t="shared" si="2"/>
        <v>0</v>
      </c>
      <c r="K25" s="164">
        <f t="shared" si="1"/>
        <v>1300</v>
      </c>
      <c r="L25" s="343" t="s">
        <v>65</v>
      </c>
      <c r="M25" s="184"/>
      <c r="N25" s="184"/>
      <c r="O25" s="184"/>
      <c r="P25" s="184"/>
      <c r="Q25" s="184"/>
      <c r="R25" s="184"/>
    </row>
    <row r="26" spans="1:18" ht="12.75" customHeight="1" x14ac:dyDescent="0.25">
      <c r="A26" s="458" t="s">
        <v>66</v>
      </c>
      <c r="B26" s="458" t="s">
        <v>39</v>
      </c>
      <c r="C26" s="458" t="s">
        <v>67</v>
      </c>
      <c r="D26" s="458" t="s">
        <v>39</v>
      </c>
      <c r="E26" s="161" t="s">
        <v>43</v>
      </c>
      <c r="F26" s="161">
        <v>0</v>
      </c>
      <c r="G26" s="162">
        <v>15196.2</v>
      </c>
      <c r="H26" s="161">
        <v>1</v>
      </c>
      <c r="I26" s="162">
        <f t="shared" si="0"/>
        <v>15196.2</v>
      </c>
      <c r="J26" s="162">
        <f t="shared" si="2"/>
        <v>0</v>
      </c>
      <c r="K26" s="162">
        <f t="shared" si="1"/>
        <v>15196.2</v>
      </c>
      <c r="L26" s="342"/>
      <c r="M26" s="184"/>
      <c r="N26" s="184"/>
      <c r="O26" s="184"/>
      <c r="P26" s="184"/>
      <c r="Q26" s="184"/>
      <c r="R26" s="184"/>
    </row>
    <row r="27" spans="1:18" ht="12.75" customHeight="1" x14ac:dyDescent="0.25">
      <c r="A27" s="457" t="s">
        <v>68</v>
      </c>
      <c r="B27" s="457" t="s">
        <v>39</v>
      </c>
      <c r="C27" s="457" t="s">
        <v>69</v>
      </c>
      <c r="D27" s="457" t="s">
        <v>39</v>
      </c>
      <c r="E27" s="163" t="s">
        <v>43</v>
      </c>
      <c r="F27" s="163">
        <v>0</v>
      </c>
      <c r="G27" s="164">
        <v>7596.2</v>
      </c>
      <c r="H27" s="163">
        <v>1</v>
      </c>
      <c r="I27" s="164">
        <f t="shared" si="0"/>
        <v>7596.2</v>
      </c>
      <c r="J27" s="164">
        <f t="shared" si="2"/>
        <v>0</v>
      </c>
      <c r="K27" s="164">
        <f t="shared" si="1"/>
        <v>7596.2</v>
      </c>
      <c r="L27" s="342"/>
      <c r="M27" s="184"/>
      <c r="N27" s="184"/>
      <c r="O27" s="184"/>
      <c r="P27" s="184"/>
      <c r="Q27" s="184"/>
      <c r="R27" s="184"/>
    </row>
    <row r="28" spans="1:18" ht="12.75" customHeight="1" x14ac:dyDescent="0.25">
      <c r="A28" s="457" t="s">
        <v>68</v>
      </c>
      <c r="B28" s="457" t="s">
        <v>39</v>
      </c>
      <c r="C28" s="457" t="s">
        <v>69</v>
      </c>
      <c r="D28" s="457" t="s">
        <v>39</v>
      </c>
      <c r="E28" s="163" t="s">
        <v>43</v>
      </c>
      <c r="F28" s="163">
        <v>0</v>
      </c>
      <c r="G28" s="164">
        <v>7596.2</v>
      </c>
      <c r="H28" s="163">
        <v>1</v>
      </c>
      <c r="I28" s="164">
        <f t="shared" si="0"/>
        <v>7596.2</v>
      </c>
      <c r="J28" s="164">
        <f t="shared" si="2"/>
        <v>0</v>
      </c>
      <c r="K28" s="164">
        <f t="shared" si="1"/>
        <v>7596.2</v>
      </c>
      <c r="L28" s="342"/>
      <c r="M28" s="184"/>
      <c r="N28" s="184"/>
      <c r="O28" s="184"/>
      <c r="P28" s="184"/>
      <c r="Q28" s="184"/>
      <c r="R28" s="184"/>
    </row>
    <row r="29" spans="1:18" ht="12.75" customHeight="1" x14ac:dyDescent="0.25">
      <c r="A29" s="457" t="s">
        <v>68</v>
      </c>
      <c r="B29" s="457" t="s">
        <v>39</v>
      </c>
      <c r="C29" s="457" t="s">
        <v>69</v>
      </c>
      <c r="D29" s="457" t="s">
        <v>39</v>
      </c>
      <c r="E29" s="163" t="s">
        <v>43</v>
      </c>
      <c r="F29" s="163">
        <v>0</v>
      </c>
      <c r="G29" s="164">
        <v>7596.2</v>
      </c>
      <c r="H29" s="163">
        <v>1</v>
      </c>
      <c r="I29" s="164">
        <f t="shared" si="0"/>
        <v>7596.2</v>
      </c>
      <c r="J29" s="164">
        <f t="shared" si="2"/>
        <v>0</v>
      </c>
      <c r="K29" s="164">
        <f t="shared" si="1"/>
        <v>7596.2</v>
      </c>
      <c r="L29" s="342"/>
      <c r="M29" s="184"/>
      <c r="N29" s="184"/>
      <c r="O29" s="184"/>
      <c r="P29" s="184"/>
      <c r="Q29" s="184"/>
      <c r="R29" s="184"/>
    </row>
    <row r="30" spans="1:18" ht="12.75" customHeight="1" x14ac:dyDescent="0.25">
      <c r="A30" s="457" t="s">
        <v>68</v>
      </c>
      <c r="B30" s="457" t="s">
        <v>39</v>
      </c>
      <c r="C30" s="457" t="s">
        <v>69</v>
      </c>
      <c r="D30" s="457" t="s">
        <v>39</v>
      </c>
      <c r="E30" s="163" t="s">
        <v>43</v>
      </c>
      <c r="F30" s="163">
        <v>0</v>
      </c>
      <c r="G30" s="164">
        <v>7596.2</v>
      </c>
      <c r="H30" s="163">
        <v>1</v>
      </c>
      <c r="I30" s="164">
        <f t="shared" si="0"/>
        <v>7596.2</v>
      </c>
      <c r="J30" s="164">
        <f t="shared" si="2"/>
        <v>0</v>
      </c>
      <c r="K30" s="164">
        <f t="shared" si="1"/>
        <v>7596.2</v>
      </c>
      <c r="L30" s="342"/>
      <c r="M30" s="184"/>
      <c r="N30" s="184"/>
      <c r="O30" s="184"/>
      <c r="P30" s="184"/>
      <c r="Q30" s="184"/>
      <c r="R30" s="184"/>
    </row>
    <row r="31" spans="1:18" ht="12.75" customHeight="1" x14ac:dyDescent="0.25">
      <c r="A31" s="471" t="s">
        <v>68</v>
      </c>
      <c r="B31" s="471" t="s">
        <v>39</v>
      </c>
      <c r="C31" s="471" t="s">
        <v>69</v>
      </c>
      <c r="D31" s="471" t="s">
        <v>39</v>
      </c>
      <c r="E31" s="322" t="s">
        <v>43</v>
      </c>
      <c r="F31" s="322">
        <v>0</v>
      </c>
      <c r="G31" s="323">
        <v>7596.2</v>
      </c>
      <c r="H31" s="322">
        <v>1</v>
      </c>
      <c r="I31" s="323">
        <f t="shared" si="0"/>
        <v>7596.2</v>
      </c>
      <c r="J31" s="323">
        <f t="shared" si="2"/>
        <v>0</v>
      </c>
      <c r="K31" s="323">
        <f t="shared" si="1"/>
        <v>7596.2</v>
      </c>
      <c r="L31" s="343" t="s">
        <v>70</v>
      </c>
      <c r="M31" s="184"/>
      <c r="N31" s="184"/>
      <c r="O31" s="184"/>
      <c r="P31" s="184"/>
      <c r="Q31" s="184"/>
      <c r="R31" s="184"/>
    </row>
    <row r="32" spans="1:18" ht="12.75" customHeight="1" x14ac:dyDescent="0.25">
      <c r="A32" s="471" t="s">
        <v>68</v>
      </c>
      <c r="B32" s="471" t="s">
        <v>39</v>
      </c>
      <c r="C32" s="471" t="s">
        <v>69</v>
      </c>
      <c r="D32" s="471" t="s">
        <v>39</v>
      </c>
      <c r="E32" s="322" t="s">
        <v>43</v>
      </c>
      <c r="F32" s="322">
        <v>0</v>
      </c>
      <c r="G32" s="323">
        <v>7596.2</v>
      </c>
      <c r="H32" s="322">
        <v>1</v>
      </c>
      <c r="I32" s="323">
        <f>ROUND(G32-((G32*J32)/100),2)</f>
        <v>7596.2</v>
      </c>
      <c r="J32" s="323">
        <f t="shared" si="2"/>
        <v>0</v>
      </c>
      <c r="K32" s="323">
        <f>ROUND((H32*I32),2)</f>
        <v>7596.2</v>
      </c>
      <c r="L32" s="343" t="s">
        <v>70</v>
      </c>
      <c r="M32" s="184"/>
      <c r="N32" s="184"/>
      <c r="O32" s="184"/>
      <c r="P32" s="184"/>
      <c r="Q32" s="184"/>
      <c r="R32" s="184"/>
    </row>
    <row r="33" spans="1:18" ht="12.75" customHeight="1" x14ac:dyDescent="0.25">
      <c r="A33" s="458" t="s">
        <v>71</v>
      </c>
      <c r="B33" s="458" t="s">
        <v>39</v>
      </c>
      <c r="C33" s="458" t="s">
        <v>72</v>
      </c>
      <c r="D33" s="458" t="s">
        <v>39</v>
      </c>
      <c r="E33" s="161" t="s">
        <v>43</v>
      </c>
      <c r="F33" s="161">
        <v>0</v>
      </c>
      <c r="G33" s="162">
        <v>4556.2</v>
      </c>
      <c r="H33" s="161">
        <v>1</v>
      </c>
      <c r="I33" s="162">
        <f t="shared" si="0"/>
        <v>4556.2</v>
      </c>
      <c r="J33" s="162">
        <f t="shared" si="2"/>
        <v>0</v>
      </c>
      <c r="K33" s="162">
        <f t="shared" si="1"/>
        <v>4556.2</v>
      </c>
      <c r="L33" s="342"/>
      <c r="M33" s="184"/>
      <c r="N33" s="184"/>
      <c r="O33" s="184"/>
      <c r="P33" s="184"/>
      <c r="Q33" s="184"/>
      <c r="R33" s="184"/>
    </row>
    <row r="34" spans="1:18" ht="12.75" customHeight="1" x14ac:dyDescent="0.25">
      <c r="A34" s="458" t="s">
        <v>73</v>
      </c>
      <c r="B34" s="458" t="s">
        <v>39</v>
      </c>
      <c r="C34" s="458" t="s">
        <v>74</v>
      </c>
      <c r="D34" s="458" t="s">
        <v>39</v>
      </c>
      <c r="E34" s="161" t="s">
        <v>43</v>
      </c>
      <c r="F34" s="161">
        <v>0</v>
      </c>
      <c r="G34" s="162">
        <v>0</v>
      </c>
      <c r="H34" s="161">
        <v>6</v>
      </c>
      <c r="I34" s="162">
        <f t="shared" si="0"/>
        <v>0</v>
      </c>
      <c r="J34" s="162">
        <f t="shared" si="2"/>
        <v>0</v>
      </c>
      <c r="K34" s="162">
        <f t="shared" si="1"/>
        <v>0</v>
      </c>
      <c r="L34" s="342"/>
      <c r="M34" s="184"/>
      <c r="N34" s="184"/>
      <c r="O34" s="184"/>
      <c r="P34" s="184"/>
      <c r="Q34" s="184"/>
      <c r="R34" s="184"/>
    </row>
    <row r="35" spans="1:18" ht="12.75" customHeight="1" x14ac:dyDescent="0.25">
      <c r="A35" s="458" t="s">
        <v>75</v>
      </c>
      <c r="B35" s="458" t="s">
        <v>39</v>
      </c>
      <c r="C35" s="458" t="s">
        <v>72</v>
      </c>
      <c r="D35" s="458" t="s">
        <v>39</v>
      </c>
      <c r="E35" s="161" t="s">
        <v>43</v>
      </c>
      <c r="F35" s="161">
        <v>0</v>
      </c>
      <c r="G35" s="162">
        <v>4556.2</v>
      </c>
      <c r="H35" s="161">
        <v>1</v>
      </c>
      <c r="I35" s="162">
        <f t="shared" si="0"/>
        <v>4556.2</v>
      </c>
      <c r="J35" s="162">
        <f t="shared" si="2"/>
        <v>0</v>
      </c>
      <c r="K35" s="162">
        <f t="shared" si="1"/>
        <v>4556.2</v>
      </c>
      <c r="L35" s="342"/>
      <c r="M35" s="184"/>
      <c r="N35" s="184"/>
      <c r="O35" s="184"/>
      <c r="P35" s="184"/>
      <c r="Q35" s="184"/>
      <c r="R35" s="184"/>
    </row>
    <row r="36" spans="1:18" ht="12.75" customHeight="1" x14ac:dyDescent="0.25">
      <c r="A36" s="457" t="s">
        <v>76</v>
      </c>
      <c r="B36" s="457" t="s">
        <v>39</v>
      </c>
      <c r="C36" s="457" t="s">
        <v>77</v>
      </c>
      <c r="D36" s="457" t="s">
        <v>39</v>
      </c>
      <c r="E36" s="163" t="s">
        <v>43</v>
      </c>
      <c r="F36" s="163">
        <v>0</v>
      </c>
      <c r="G36" s="164">
        <v>11362</v>
      </c>
      <c r="H36" s="163">
        <v>1</v>
      </c>
      <c r="I36" s="164">
        <f t="shared" si="0"/>
        <v>11362</v>
      </c>
      <c r="J36" s="164">
        <f t="shared" si="2"/>
        <v>0</v>
      </c>
      <c r="K36" s="164">
        <f t="shared" si="1"/>
        <v>11362</v>
      </c>
      <c r="L36" s="342"/>
      <c r="M36" s="184"/>
      <c r="N36" s="184"/>
      <c r="O36" s="184"/>
      <c r="P36" s="184"/>
      <c r="Q36" s="184"/>
      <c r="R36" s="184"/>
    </row>
    <row r="37" spans="1:18" ht="12.75" customHeight="1" x14ac:dyDescent="0.25">
      <c r="A37" s="457" t="s">
        <v>78</v>
      </c>
      <c r="B37" s="457" t="s">
        <v>39</v>
      </c>
      <c r="C37" s="457" t="s">
        <v>79</v>
      </c>
      <c r="D37" s="457" t="s">
        <v>39</v>
      </c>
      <c r="E37" s="163" t="s">
        <v>43</v>
      </c>
      <c r="F37" s="163">
        <v>0</v>
      </c>
      <c r="G37" s="164">
        <v>0</v>
      </c>
      <c r="H37" s="163">
        <v>10</v>
      </c>
      <c r="I37" s="164">
        <f t="shared" si="0"/>
        <v>0</v>
      </c>
      <c r="J37" s="164">
        <f t="shared" si="2"/>
        <v>0</v>
      </c>
      <c r="K37" s="164">
        <f t="shared" si="1"/>
        <v>0</v>
      </c>
      <c r="L37" s="330"/>
      <c r="M37" s="184"/>
      <c r="N37" s="184"/>
      <c r="O37" s="184"/>
      <c r="P37" s="184"/>
      <c r="Q37" s="184"/>
      <c r="R37" s="184"/>
    </row>
    <row r="38" spans="1:18" ht="12.75" customHeight="1" x14ac:dyDescent="0.25">
      <c r="A38" s="457" t="s">
        <v>80</v>
      </c>
      <c r="B38" s="457" t="s">
        <v>39</v>
      </c>
      <c r="C38" s="457" t="s">
        <v>81</v>
      </c>
      <c r="D38" s="457" t="s">
        <v>39</v>
      </c>
      <c r="E38" s="163" t="s">
        <v>43</v>
      </c>
      <c r="F38" s="163">
        <v>0</v>
      </c>
      <c r="G38" s="164">
        <v>0</v>
      </c>
      <c r="H38" s="163">
        <v>10</v>
      </c>
      <c r="I38" s="164">
        <f t="shared" si="0"/>
        <v>0</v>
      </c>
      <c r="J38" s="164">
        <f t="shared" si="2"/>
        <v>0</v>
      </c>
      <c r="K38" s="164">
        <f t="shared" si="1"/>
        <v>0</v>
      </c>
      <c r="L38" s="330"/>
      <c r="M38" s="184"/>
      <c r="N38" s="184"/>
      <c r="O38" s="184"/>
      <c r="P38" s="184"/>
      <c r="Q38" s="184"/>
      <c r="R38" s="184"/>
    </row>
    <row r="39" spans="1:18" ht="12.75" customHeight="1" x14ac:dyDescent="0.25">
      <c r="A39" s="457" t="s">
        <v>82</v>
      </c>
      <c r="B39" s="457" t="s">
        <v>39</v>
      </c>
      <c r="C39" s="457" t="s">
        <v>83</v>
      </c>
      <c r="D39" s="457" t="s">
        <v>39</v>
      </c>
      <c r="E39" s="163" t="s">
        <v>43</v>
      </c>
      <c r="F39" s="163">
        <v>0</v>
      </c>
      <c r="G39" s="164">
        <v>0</v>
      </c>
      <c r="H39" s="163">
        <v>10</v>
      </c>
      <c r="I39" s="164">
        <f t="shared" si="0"/>
        <v>0</v>
      </c>
      <c r="J39" s="164">
        <f t="shared" si="2"/>
        <v>0</v>
      </c>
      <c r="K39" s="164">
        <f t="shared" si="1"/>
        <v>0</v>
      </c>
      <c r="L39" s="330"/>
      <c r="M39" s="184"/>
      <c r="N39" s="184"/>
      <c r="O39" s="184"/>
      <c r="P39" s="184"/>
      <c r="Q39" s="184"/>
      <c r="R39" s="184"/>
    </row>
    <row r="40" spans="1:18" ht="12.75" customHeight="1" x14ac:dyDescent="0.25">
      <c r="A40" s="457" t="s">
        <v>84</v>
      </c>
      <c r="B40" s="457" t="s">
        <v>39</v>
      </c>
      <c r="C40" s="457" t="s">
        <v>85</v>
      </c>
      <c r="D40" s="457" t="s">
        <v>39</v>
      </c>
      <c r="E40" s="163" t="s">
        <v>43</v>
      </c>
      <c r="F40" s="163">
        <v>0</v>
      </c>
      <c r="G40" s="164">
        <v>0</v>
      </c>
      <c r="H40" s="163">
        <v>10</v>
      </c>
      <c r="I40" s="164">
        <f t="shared" si="0"/>
        <v>0</v>
      </c>
      <c r="J40" s="164">
        <f t="shared" si="2"/>
        <v>0</v>
      </c>
      <c r="K40" s="164">
        <f t="shared" si="1"/>
        <v>0</v>
      </c>
      <c r="L40" s="330"/>
      <c r="M40" s="184"/>
      <c r="N40" s="184"/>
      <c r="O40" s="184"/>
      <c r="P40" s="184"/>
      <c r="Q40" s="184"/>
      <c r="R40" s="184"/>
    </row>
    <row r="41" spans="1:18" ht="12.75" customHeight="1" x14ac:dyDescent="0.25">
      <c r="A41" s="458" t="s">
        <v>86</v>
      </c>
      <c r="B41" s="458" t="s">
        <v>39</v>
      </c>
      <c r="C41" s="458" t="s">
        <v>87</v>
      </c>
      <c r="D41" s="458" t="s">
        <v>39</v>
      </c>
      <c r="E41" s="161" t="s">
        <v>43</v>
      </c>
      <c r="F41" s="161">
        <v>0</v>
      </c>
      <c r="G41" s="162">
        <v>100</v>
      </c>
      <c r="H41" s="161">
        <v>1</v>
      </c>
      <c r="I41" s="162">
        <f t="shared" si="0"/>
        <v>100</v>
      </c>
      <c r="J41" s="162">
        <f t="shared" si="2"/>
        <v>0</v>
      </c>
      <c r="K41" s="162">
        <f t="shared" si="1"/>
        <v>100</v>
      </c>
      <c r="L41" s="330"/>
      <c r="M41" s="184"/>
      <c r="N41" s="184"/>
      <c r="O41" s="184"/>
      <c r="P41" s="184"/>
      <c r="Q41" s="184"/>
      <c r="R41" s="184"/>
    </row>
    <row r="42" spans="1:18" ht="12.75" customHeight="1" x14ac:dyDescent="0.25">
      <c r="A42" s="458" t="s">
        <v>88</v>
      </c>
      <c r="B42" s="458" t="s">
        <v>39</v>
      </c>
      <c r="C42" s="458" t="s">
        <v>89</v>
      </c>
      <c r="D42" s="458" t="s">
        <v>39</v>
      </c>
      <c r="E42" s="161">
        <v>36</v>
      </c>
      <c r="F42" s="161" t="s">
        <v>48</v>
      </c>
      <c r="G42" s="162">
        <v>1631</v>
      </c>
      <c r="H42" s="161">
        <v>1</v>
      </c>
      <c r="I42" s="162">
        <f t="shared" si="0"/>
        <v>1631</v>
      </c>
      <c r="J42" s="162">
        <f>K$2</f>
        <v>0</v>
      </c>
      <c r="K42" s="162">
        <f t="shared" si="1"/>
        <v>1631</v>
      </c>
      <c r="L42" s="330"/>
      <c r="M42" s="184"/>
      <c r="N42" s="184"/>
      <c r="O42" s="184"/>
      <c r="P42" s="184"/>
      <c r="Q42" s="184"/>
      <c r="R42" s="184"/>
    </row>
    <row r="43" spans="1:18" ht="12.75" customHeight="1" x14ac:dyDescent="0.25">
      <c r="A43" s="458" t="s">
        <v>90</v>
      </c>
      <c r="B43" s="458" t="s">
        <v>39</v>
      </c>
      <c r="C43" s="458" t="s">
        <v>91</v>
      </c>
      <c r="D43" s="458" t="s">
        <v>39</v>
      </c>
      <c r="E43" s="161" t="s">
        <v>43</v>
      </c>
      <c r="F43" s="161">
        <v>0</v>
      </c>
      <c r="G43" s="162">
        <v>0</v>
      </c>
      <c r="H43" s="161">
        <v>1</v>
      </c>
      <c r="I43" s="162">
        <f t="shared" si="0"/>
        <v>0</v>
      </c>
      <c r="J43" s="162">
        <f t="shared" ref="J43:J47" si="3">K$1</f>
        <v>0</v>
      </c>
      <c r="K43" s="162">
        <f t="shared" si="1"/>
        <v>0</v>
      </c>
      <c r="L43" s="330"/>
      <c r="M43" s="184"/>
      <c r="N43" s="184"/>
      <c r="O43" s="184"/>
      <c r="P43" s="184"/>
      <c r="Q43" s="184"/>
      <c r="R43" s="184"/>
    </row>
    <row r="44" spans="1:18" ht="12.75" customHeight="1" x14ac:dyDescent="0.25">
      <c r="A44" s="458" t="s">
        <v>92</v>
      </c>
      <c r="B44" s="458" t="s">
        <v>39</v>
      </c>
      <c r="C44" s="458" t="s">
        <v>93</v>
      </c>
      <c r="D44" s="458" t="s">
        <v>39</v>
      </c>
      <c r="E44" s="161" t="s">
        <v>43</v>
      </c>
      <c r="F44" s="161">
        <v>0</v>
      </c>
      <c r="G44" s="162">
        <v>0</v>
      </c>
      <c r="H44" s="161">
        <v>1</v>
      </c>
      <c r="I44" s="162">
        <f t="shared" si="0"/>
        <v>0</v>
      </c>
      <c r="J44" s="162">
        <f t="shared" si="3"/>
        <v>0</v>
      </c>
      <c r="K44" s="162">
        <f t="shared" si="1"/>
        <v>0</v>
      </c>
      <c r="L44" s="330"/>
      <c r="M44" s="184"/>
      <c r="N44" s="184"/>
      <c r="O44" s="184"/>
      <c r="P44" s="184"/>
      <c r="Q44" s="184"/>
      <c r="R44" s="184"/>
    </row>
    <row r="45" spans="1:18" ht="12.75" customHeight="1" x14ac:dyDescent="0.25">
      <c r="A45" s="458" t="s">
        <v>94</v>
      </c>
      <c r="B45" s="458" t="s">
        <v>39</v>
      </c>
      <c r="C45" s="458" t="s">
        <v>95</v>
      </c>
      <c r="D45" s="458" t="s">
        <v>39</v>
      </c>
      <c r="E45" s="161" t="s">
        <v>43</v>
      </c>
      <c r="F45" s="161">
        <v>0</v>
      </c>
      <c r="G45" s="162">
        <v>0</v>
      </c>
      <c r="H45" s="161">
        <v>1</v>
      </c>
      <c r="I45" s="162">
        <f t="shared" si="0"/>
        <v>0</v>
      </c>
      <c r="J45" s="162">
        <f t="shared" si="3"/>
        <v>0</v>
      </c>
      <c r="K45" s="162">
        <f t="shared" si="1"/>
        <v>0</v>
      </c>
      <c r="L45" s="330"/>
      <c r="M45" s="184"/>
      <c r="N45" s="184"/>
      <c r="O45" s="184"/>
      <c r="P45" s="184"/>
      <c r="Q45" s="184"/>
      <c r="R45" s="184"/>
    </row>
    <row r="46" spans="1:18" ht="12.75" customHeight="1" x14ac:dyDescent="0.25">
      <c r="A46" s="458" t="s">
        <v>96</v>
      </c>
      <c r="B46" s="458" t="s">
        <v>39</v>
      </c>
      <c r="C46" s="458" t="s">
        <v>97</v>
      </c>
      <c r="D46" s="458" t="s">
        <v>39</v>
      </c>
      <c r="E46" s="161" t="s">
        <v>43</v>
      </c>
      <c r="F46" s="161">
        <v>0</v>
      </c>
      <c r="G46" s="162">
        <v>0</v>
      </c>
      <c r="H46" s="161">
        <v>1</v>
      </c>
      <c r="I46" s="162">
        <f t="shared" si="0"/>
        <v>0</v>
      </c>
      <c r="J46" s="162">
        <f t="shared" si="3"/>
        <v>0</v>
      </c>
      <c r="K46" s="162">
        <f t="shared" si="1"/>
        <v>0</v>
      </c>
      <c r="L46" s="330"/>
      <c r="M46" s="184"/>
      <c r="N46" s="184"/>
      <c r="O46" s="184"/>
      <c r="P46" s="184"/>
      <c r="Q46" s="184"/>
      <c r="R46" s="184"/>
    </row>
    <row r="47" spans="1:18" ht="12.75" customHeight="1" x14ac:dyDescent="0.25">
      <c r="A47" s="458" t="s">
        <v>98</v>
      </c>
      <c r="B47" s="458" t="s">
        <v>39</v>
      </c>
      <c r="C47" s="458" t="s">
        <v>99</v>
      </c>
      <c r="D47" s="458" t="s">
        <v>39</v>
      </c>
      <c r="E47" s="161" t="s">
        <v>43</v>
      </c>
      <c r="F47" s="161">
        <v>0</v>
      </c>
      <c r="G47" s="162">
        <v>100</v>
      </c>
      <c r="H47" s="161">
        <v>10</v>
      </c>
      <c r="I47" s="162">
        <f t="shared" si="0"/>
        <v>100</v>
      </c>
      <c r="J47" s="162">
        <f t="shared" si="3"/>
        <v>0</v>
      </c>
      <c r="K47" s="162">
        <f t="shared" si="1"/>
        <v>1000</v>
      </c>
      <c r="L47" s="330"/>
      <c r="M47" s="184"/>
      <c r="N47" s="184"/>
      <c r="O47" s="184"/>
      <c r="P47" s="184"/>
      <c r="Q47" s="184"/>
      <c r="R47" s="184"/>
    </row>
    <row r="48" spans="1:18" ht="12.75" customHeight="1" x14ac:dyDescent="0.25">
      <c r="A48" s="458" t="s">
        <v>100</v>
      </c>
      <c r="B48" s="458" t="s">
        <v>39</v>
      </c>
      <c r="C48" s="458" t="s">
        <v>101</v>
      </c>
      <c r="D48" s="458" t="s">
        <v>39</v>
      </c>
      <c r="E48" s="161">
        <v>36</v>
      </c>
      <c r="F48" s="161" t="s">
        <v>48</v>
      </c>
      <c r="G48" s="162">
        <v>53</v>
      </c>
      <c r="H48" s="161">
        <v>10</v>
      </c>
      <c r="I48" s="162">
        <f t="shared" si="0"/>
        <v>53</v>
      </c>
      <c r="J48" s="162">
        <f>K$2</f>
        <v>0</v>
      </c>
      <c r="K48" s="162">
        <f t="shared" si="1"/>
        <v>530</v>
      </c>
      <c r="L48" s="330"/>
      <c r="M48" s="184"/>
      <c r="N48" s="184"/>
      <c r="O48" s="184"/>
      <c r="P48" s="184"/>
      <c r="Q48" s="184"/>
      <c r="R48" s="184"/>
    </row>
    <row r="49" spans="1:18" ht="12.75" customHeight="1" x14ac:dyDescent="0.25">
      <c r="A49" s="458" t="s">
        <v>102</v>
      </c>
      <c r="B49" s="458" t="s">
        <v>39</v>
      </c>
      <c r="C49" s="458" t="s">
        <v>103</v>
      </c>
      <c r="D49" s="458" t="s">
        <v>39</v>
      </c>
      <c r="E49" s="161" t="s">
        <v>43</v>
      </c>
      <c r="F49" s="161">
        <v>0</v>
      </c>
      <c r="G49" s="162">
        <v>0</v>
      </c>
      <c r="H49" s="161">
        <v>10</v>
      </c>
      <c r="I49" s="162">
        <f t="shared" si="0"/>
        <v>0</v>
      </c>
      <c r="J49" s="162">
        <f t="shared" ref="J49:J190" si="4">K$1</f>
        <v>0</v>
      </c>
      <c r="K49" s="162">
        <f t="shared" si="1"/>
        <v>0</v>
      </c>
      <c r="L49" s="330"/>
      <c r="M49" s="184"/>
      <c r="N49" s="184"/>
      <c r="O49" s="184"/>
      <c r="P49" s="184"/>
      <c r="Q49" s="184"/>
      <c r="R49" s="184"/>
    </row>
    <row r="50" spans="1:18" ht="12.75" customHeight="1" x14ac:dyDescent="0.25">
      <c r="A50" s="458" t="s">
        <v>104</v>
      </c>
      <c r="B50" s="458" t="s">
        <v>39</v>
      </c>
      <c r="C50" s="458" t="s">
        <v>105</v>
      </c>
      <c r="D50" s="458" t="s">
        <v>39</v>
      </c>
      <c r="E50" s="161" t="s">
        <v>43</v>
      </c>
      <c r="F50" s="161">
        <v>0</v>
      </c>
      <c r="G50" s="162">
        <v>0</v>
      </c>
      <c r="H50" s="161">
        <v>10</v>
      </c>
      <c r="I50" s="162">
        <f t="shared" si="0"/>
        <v>0</v>
      </c>
      <c r="J50" s="162">
        <f t="shared" si="4"/>
        <v>0</v>
      </c>
      <c r="K50" s="162">
        <f t="shared" si="1"/>
        <v>0</v>
      </c>
      <c r="L50" s="330"/>
      <c r="M50" s="184"/>
      <c r="N50" s="184"/>
      <c r="O50" s="184"/>
      <c r="P50" s="184"/>
      <c r="Q50" s="184"/>
      <c r="R50" s="184"/>
    </row>
    <row r="51" spans="1:18" ht="12.75" customHeight="1" x14ac:dyDescent="0.25">
      <c r="A51" s="458" t="s">
        <v>106</v>
      </c>
      <c r="B51" s="458" t="s">
        <v>39</v>
      </c>
      <c r="C51" s="458" t="s">
        <v>107</v>
      </c>
      <c r="D51" s="458" t="s">
        <v>39</v>
      </c>
      <c r="E51" s="161" t="s">
        <v>43</v>
      </c>
      <c r="F51" s="161">
        <v>0</v>
      </c>
      <c r="G51" s="162">
        <v>0</v>
      </c>
      <c r="H51" s="161">
        <v>10</v>
      </c>
      <c r="I51" s="162">
        <f t="shared" si="0"/>
        <v>0</v>
      </c>
      <c r="J51" s="162">
        <f t="shared" si="4"/>
        <v>0</v>
      </c>
      <c r="K51" s="162">
        <f t="shared" si="1"/>
        <v>0</v>
      </c>
      <c r="L51" s="330"/>
      <c r="M51" s="184"/>
      <c r="N51" s="184"/>
      <c r="O51" s="184"/>
      <c r="P51" s="184"/>
      <c r="Q51" s="184"/>
      <c r="R51" s="184"/>
    </row>
    <row r="52" spans="1:18" ht="12.75" customHeight="1" x14ac:dyDescent="0.25">
      <c r="A52" s="458" t="s">
        <v>108</v>
      </c>
      <c r="B52" s="458" t="s">
        <v>39</v>
      </c>
      <c r="C52" s="458" t="s">
        <v>109</v>
      </c>
      <c r="D52" s="458" t="s">
        <v>39</v>
      </c>
      <c r="E52" s="161" t="s">
        <v>43</v>
      </c>
      <c r="F52" s="161">
        <v>0</v>
      </c>
      <c r="G52" s="162">
        <v>0</v>
      </c>
      <c r="H52" s="161">
        <v>10</v>
      </c>
      <c r="I52" s="162">
        <f t="shared" si="0"/>
        <v>0</v>
      </c>
      <c r="J52" s="162">
        <f t="shared" si="4"/>
        <v>0</v>
      </c>
      <c r="K52" s="162">
        <f t="shared" si="1"/>
        <v>0</v>
      </c>
      <c r="L52" s="330"/>
      <c r="M52" s="184"/>
      <c r="N52" s="184"/>
      <c r="O52" s="184"/>
      <c r="P52" s="184"/>
      <c r="Q52" s="184"/>
      <c r="R52" s="184"/>
    </row>
    <row r="53" spans="1:18" ht="12.75" customHeight="1" x14ac:dyDescent="0.25">
      <c r="A53" s="458" t="s">
        <v>110</v>
      </c>
      <c r="B53" s="458" t="s">
        <v>39</v>
      </c>
      <c r="C53" s="458" t="s">
        <v>111</v>
      </c>
      <c r="D53" s="458" t="s">
        <v>39</v>
      </c>
      <c r="E53" s="161" t="s">
        <v>43</v>
      </c>
      <c r="F53" s="161">
        <v>0</v>
      </c>
      <c r="G53" s="162">
        <v>0</v>
      </c>
      <c r="H53" s="161">
        <v>10</v>
      </c>
      <c r="I53" s="162">
        <f t="shared" si="0"/>
        <v>0</v>
      </c>
      <c r="J53" s="162">
        <f t="shared" si="4"/>
        <v>0</v>
      </c>
      <c r="K53" s="162">
        <f t="shared" si="1"/>
        <v>0</v>
      </c>
      <c r="L53" s="330"/>
      <c r="M53" s="184"/>
      <c r="N53" s="184"/>
      <c r="O53" s="184"/>
      <c r="P53" s="184"/>
      <c r="Q53" s="184"/>
      <c r="R53" s="184"/>
    </row>
    <row r="54" spans="1:18" ht="12.75" customHeight="1" x14ac:dyDescent="0.25">
      <c r="A54" s="452"/>
      <c r="B54" s="453"/>
      <c r="C54" s="454"/>
      <c r="D54" s="453"/>
      <c r="E54" s="193"/>
      <c r="F54" s="193"/>
      <c r="G54" s="194"/>
      <c r="H54" s="193"/>
      <c r="I54" s="194"/>
      <c r="J54" s="194"/>
      <c r="K54" s="175"/>
      <c r="L54" s="330"/>
      <c r="M54" s="184"/>
      <c r="N54" s="184"/>
      <c r="O54" s="184"/>
      <c r="P54" s="184"/>
      <c r="Q54" s="184"/>
      <c r="R54" s="184"/>
    </row>
    <row r="55" spans="1:18" ht="12.75" customHeight="1" x14ac:dyDescent="0.25">
      <c r="A55" s="485" t="s">
        <v>76</v>
      </c>
      <c r="B55" s="457" t="s">
        <v>39</v>
      </c>
      <c r="C55" s="457" t="s">
        <v>77</v>
      </c>
      <c r="D55" s="457" t="s">
        <v>39</v>
      </c>
      <c r="E55" s="163" t="s">
        <v>43</v>
      </c>
      <c r="F55" s="163">
        <v>0</v>
      </c>
      <c r="G55" s="164">
        <v>14950</v>
      </c>
      <c r="H55" s="163">
        <v>1</v>
      </c>
      <c r="I55" s="164">
        <f t="shared" si="0"/>
        <v>14950</v>
      </c>
      <c r="J55" s="164">
        <f t="shared" ref="J55:J59" si="5">K$1</f>
        <v>0</v>
      </c>
      <c r="K55" s="164">
        <f t="shared" si="1"/>
        <v>14950</v>
      </c>
      <c r="L55" s="330"/>
      <c r="M55" s="184"/>
      <c r="N55" s="184"/>
      <c r="O55" s="184"/>
      <c r="P55" s="184"/>
      <c r="Q55" s="184"/>
      <c r="R55" s="184"/>
    </row>
    <row r="56" spans="1:18" ht="12.75" customHeight="1" x14ac:dyDescent="0.25">
      <c r="A56" s="457" t="s">
        <v>78</v>
      </c>
      <c r="B56" s="457" t="s">
        <v>39</v>
      </c>
      <c r="C56" s="457" t="s">
        <v>79</v>
      </c>
      <c r="D56" s="457" t="s">
        <v>39</v>
      </c>
      <c r="E56" s="163" t="s">
        <v>43</v>
      </c>
      <c r="F56" s="163">
        <v>0</v>
      </c>
      <c r="G56" s="164">
        <v>0</v>
      </c>
      <c r="H56" s="163">
        <v>10</v>
      </c>
      <c r="I56" s="164">
        <f t="shared" si="0"/>
        <v>0</v>
      </c>
      <c r="J56" s="164">
        <f t="shared" si="5"/>
        <v>0</v>
      </c>
      <c r="K56" s="164">
        <f t="shared" si="1"/>
        <v>0</v>
      </c>
      <c r="L56" s="330"/>
      <c r="M56" s="184"/>
      <c r="N56" s="184"/>
      <c r="O56" s="184"/>
      <c r="P56" s="184"/>
      <c r="Q56" s="184"/>
      <c r="R56" s="184"/>
    </row>
    <row r="57" spans="1:18" ht="12.75" customHeight="1" x14ac:dyDescent="0.25">
      <c r="A57" s="457" t="s">
        <v>82</v>
      </c>
      <c r="B57" s="457" t="s">
        <v>39</v>
      </c>
      <c r="C57" s="457" t="s">
        <v>83</v>
      </c>
      <c r="D57" s="457" t="s">
        <v>39</v>
      </c>
      <c r="E57" s="163" t="s">
        <v>43</v>
      </c>
      <c r="F57" s="163">
        <v>0</v>
      </c>
      <c r="G57" s="164">
        <v>0</v>
      </c>
      <c r="H57" s="163">
        <v>10</v>
      </c>
      <c r="I57" s="164">
        <f t="shared" si="0"/>
        <v>0</v>
      </c>
      <c r="J57" s="164">
        <f t="shared" si="5"/>
        <v>0</v>
      </c>
      <c r="K57" s="164">
        <f t="shared" si="1"/>
        <v>0</v>
      </c>
      <c r="L57" s="330"/>
      <c r="M57" s="184"/>
      <c r="N57" s="184"/>
      <c r="O57" s="184"/>
      <c r="P57" s="184"/>
      <c r="Q57" s="184"/>
      <c r="R57" s="184"/>
    </row>
    <row r="58" spans="1:18" ht="12.75" customHeight="1" x14ac:dyDescent="0.25">
      <c r="A58" s="457" t="s">
        <v>84</v>
      </c>
      <c r="B58" s="457" t="s">
        <v>39</v>
      </c>
      <c r="C58" s="457" t="s">
        <v>85</v>
      </c>
      <c r="D58" s="457" t="s">
        <v>39</v>
      </c>
      <c r="E58" s="163" t="s">
        <v>43</v>
      </c>
      <c r="F58" s="163">
        <v>0</v>
      </c>
      <c r="G58" s="164">
        <v>0</v>
      </c>
      <c r="H58" s="163">
        <v>10</v>
      </c>
      <c r="I58" s="164">
        <f t="shared" si="0"/>
        <v>0</v>
      </c>
      <c r="J58" s="164">
        <f t="shared" si="5"/>
        <v>0</v>
      </c>
      <c r="K58" s="164">
        <f t="shared" si="1"/>
        <v>0</v>
      </c>
      <c r="L58" s="330"/>
      <c r="M58" s="184"/>
      <c r="N58" s="184"/>
      <c r="O58" s="184"/>
      <c r="P58" s="184"/>
      <c r="Q58" s="184"/>
      <c r="R58" s="184"/>
    </row>
    <row r="59" spans="1:18" s="176" customFormat="1" ht="12.75" customHeight="1" x14ac:dyDescent="0.25">
      <c r="A59" s="457" t="s">
        <v>80</v>
      </c>
      <c r="B59" s="457" t="s">
        <v>39</v>
      </c>
      <c r="C59" s="457" t="s">
        <v>81</v>
      </c>
      <c r="D59" s="457" t="s">
        <v>39</v>
      </c>
      <c r="E59" s="163" t="s">
        <v>43</v>
      </c>
      <c r="F59" s="163">
        <v>0</v>
      </c>
      <c r="G59" s="164">
        <v>0</v>
      </c>
      <c r="H59" s="163">
        <v>10</v>
      </c>
      <c r="I59" s="164">
        <f t="shared" si="0"/>
        <v>0</v>
      </c>
      <c r="J59" s="164">
        <f t="shared" si="5"/>
        <v>0</v>
      </c>
      <c r="K59" s="164">
        <f t="shared" si="1"/>
        <v>0</v>
      </c>
      <c r="M59" s="185"/>
      <c r="N59" s="185"/>
      <c r="O59" s="185"/>
      <c r="P59" s="185"/>
      <c r="Q59" s="185"/>
      <c r="R59" s="185"/>
    </row>
    <row r="60" spans="1:18" s="176" customFormat="1" ht="12.75" customHeight="1" x14ac:dyDescent="0.25">
      <c r="A60" s="452"/>
      <c r="B60" s="453"/>
      <c r="C60" s="454"/>
      <c r="D60" s="453"/>
      <c r="E60" s="193"/>
      <c r="F60" s="193"/>
      <c r="G60" s="194"/>
      <c r="H60" s="193"/>
      <c r="I60" s="194"/>
      <c r="J60" s="194"/>
      <c r="K60" s="175"/>
      <c r="L60" s="330"/>
      <c r="M60" s="185"/>
      <c r="N60" s="185"/>
      <c r="O60" s="185"/>
      <c r="P60" s="185"/>
      <c r="Q60" s="185"/>
      <c r="R60" s="185"/>
    </row>
    <row r="61" spans="1:18" s="176" customFormat="1" ht="12.75" customHeight="1" x14ac:dyDescent="0.25">
      <c r="A61" s="456" t="s">
        <v>112</v>
      </c>
      <c r="B61" s="451" t="s">
        <v>39</v>
      </c>
      <c r="C61" s="451" t="s">
        <v>113</v>
      </c>
      <c r="D61" s="451" t="s">
        <v>39</v>
      </c>
      <c r="E61" s="178" t="s">
        <v>43</v>
      </c>
      <c r="F61" s="178">
        <v>0</v>
      </c>
      <c r="G61" s="179">
        <v>255</v>
      </c>
      <c r="H61" s="180">
        <v>10</v>
      </c>
      <c r="I61" s="179">
        <f t="shared" si="0"/>
        <v>255</v>
      </c>
      <c r="J61" s="179">
        <f t="shared" ref="J61:J67" si="6">K$1</f>
        <v>0</v>
      </c>
      <c r="K61" s="179">
        <f t="shared" si="1"/>
        <v>2550</v>
      </c>
      <c r="L61" s="330"/>
      <c r="M61" s="185"/>
      <c r="N61" s="185"/>
      <c r="O61" s="185"/>
      <c r="P61" s="185"/>
      <c r="Q61" s="185"/>
      <c r="R61" s="185"/>
    </row>
    <row r="62" spans="1:18" s="176" customFormat="1" ht="12.75" customHeight="1" x14ac:dyDescent="0.25">
      <c r="A62" s="480" t="s">
        <v>114</v>
      </c>
      <c r="B62" s="481" t="s">
        <v>39</v>
      </c>
      <c r="C62" s="450" t="s">
        <v>115</v>
      </c>
      <c r="D62" s="450" t="s">
        <v>39</v>
      </c>
      <c r="E62" s="394" t="s">
        <v>43</v>
      </c>
      <c r="F62" s="394">
        <v>0</v>
      </c>
      <c r="G62" s="192">
        <v>75</v>
      </c>
      <c r="H62" s="394">
        <f>H61</f>
        <v>10</v>
      </c>
      <c r="I62" s="192">
        <f t="shared" si="0"/>
        <v>75</v>
      </c>
      <c r="J62" s="192">
        <f t="shared" si="6"/>
        <v>0</v>
      </c>
      <c r="K62" s="192">
        <f t="shared" si="1"/>
        <v>750</v>
      </c>
      <c r="L62" s="343" t="s">
        <v>116</v>
      </c>
      <c r="M62" s="185"/>
      <c r="N62" s="185"/>
      <c r="O62" s="185"/>
      <c r="P62" s="185"/>
      <c r="Q62" s="185"/>
      <c r="R62" s="185"/>
    </row>
    <row r="63" spans="1:18" s="176" customFormat="1" ht="12.75" customHeight="1" x14ac:dyDescent="0.25">
      <c r="A63" s="456" t="s">
        <v>117</v>
      </c>
      <c r="B63" s="451" t="s">
        <v>39</v>
      </c>
      <c r="C63" s="451" t="s">
        <v>118</v>
      </c>
      <c r="D63" s="451" t="s">
        <v>39</v>
      </c>
      <c r="E63" s="178" t="s">
        <v>43</v>
      </c>
      <c r="F63" s="178">
        <v>21</v>
      </c>
      <c r="G63" s="179">
        <v>575</v>
      </c>
      <c r="H63" s="180">
        <v>12</v>
      </c>
      <c r="I63" s="179">
        <f t="shared" si="0"/>
        <v>575</v>
      </c>
      <c r="J63" s="179">
        <f t="shared" si="6"/>
        <v>0</v>
      </c>
      <c r="K63" s="179">
        <f t="shared" si="1"/>
        <v>6900</v>
      </c>
      <c r="L63" s="330"/>
      <c r="M63" s="185"/>
      <c r="N63" s="185"/>
      <c r="O63" s="185"/>
      <c r="P63" s="185"/>
      <c r="Q63" s="185"/>
      <c r="R63" s="185"/>
    </row>
    <row r="64" spans="1:18" s="176" customFormat="1" ht="12.75" customHeight="1" x14ac:dyDescent="0.25">
      <c r="A64" s="392" t="s">
        <v>119</v>
      </c>
      <c r="B64" s="181"/>
      <c r="C64" s="390" t="s">
        <v>120</v>
      </c>
      <c r="D64" s="181"/>
      <c r="E64" s="178" t="s">
        <v>43</v>
      </c>
      <c r="F64" s="178">
        <v>21</v>
      </c>
      <c r="G64" s="179">
        <v>795</v>
      </c>
      <c r="H64" s="180">
        <v>1</v>
      </c>
      <c r="I64" s="179">
        <f t="shared" si="0"/>
        <v>795</v>
      </c>
      <c r="J64" s="179">
        <f t="shared" si="6"/>
        <v>0</v>
      </c>
      <c r="K64" s="179">
        <f t="shared" si="1"/>
        <v>795</v>
      </c>
      <c r="L64" s="330"/>
      <c r="M64" s="185"/>
      <c r="N64" s="185"/>
      <c r="O64" s="185"/>
      <c r="P64" s="185"/>
      <c r="Q64" s="185"/>
      <c r="R64" s="185"/>
    </row>
    <row r="65" spans="1:18" s="176" customFormat="1" ht="12.75" customHeight="1" x14ac:dyDescent="0.25">
      <c r="A65" s="456" t="s">
        <v>121</v>
      </c>
      <c r="B65" s="451" t="s">
        <v>39</v>
      </c>
      <c r="C65" s="451" t="s">
        <v>122</v>
      </c>
      <c r="D65" s="451" t="s">
        <v>39</v>
      </c>
      <c r="E65" s="178" t="s">
        <v>43</v>
      </c>
      <c r="F65" s="178">
        <v>0</v>
      </c>
      <c r="G65" s="179">
        <v>490</v>
      </c>
      <c r="H65" s="180">
        <v>1</v>
      </c>
      <c r="I65" s="179">
        <f t="shared" si="0"/>
        <v>490</v>
      </c>
      <c r="J65" s="179">
        <f t="shared" si="6"/>
        <v>0</v>
      </c>
      <c r="K65" s="179">
        <f t="shared" si="1"/>
        <v>490</v>
      </c>
      <c r="L65" s="330"/>
      <c r="M65" s="185"/>
      <c r="N65" s="185"/>
      <c r="O65" s="185"/>
      <c r="P65" s="185"/>
      <c r="Q65" s="185"/>
      <c r="R65" s="185"/>
    </row>
    <row r="66" spans="1:18" s="176" customFormat="1" ht="12.75" customHeight="1" x14ac:dyDescent="0.25">
      <c r="A66" s="456" t="s">
        <v>123</v>
      </c>
      <c r="B66" s="451" t="s">
        <v>39</v>
      </c>
      <c r="C66" s="451" t="s">
        <v>124</v>
      </c>
      <c r="D66" s="451" t="s">
        <v>39</v>
      </c>
      <c r="E66" s="178" t="s">
        <v>43</v>
      </c>
      <c r="F66" s="178">
        <v>0</v>
      </c>
      <c r="G66" s="179">
        <v>1395</v>
      </c>
      <c r="H66" s="180">
        <v>1</v>
      </c>
      <c r="I66" s="179">
        <f t="shared" si="0"/>
        <v>1395</v>
      </c>
      <c r="J66" s="179">
        <f t="shared" si="6"/>
        <v>0</v>
      </c>
      <c r="K66" s="179">
        <f t="shared" si="1"/>
        <v>1395</v>
      </c>
      <c r="L66" s="330"/>
      <c r="M66" s="185"/>
      <c r="N66" s="185"/>
      <c r="O66" s="185"/>
      <c r="P66" s="185"/>
      <c r="Q66" s="185"/>
      <c r="R66" s="185"/>
    </row>
    <row r="67" spans="1:18" s="176" customFormat="1" ht="12.75" customHeight="1" x14ac:dyDescent="0.25">
      <c r="A67" s="480" t="s">
        <v>125</v>
      </c>
      <c r="B67" s="481" t="s">
        <v>39</v>
      </c>
      <c r="C67" s="450" t="s">
        <v>126</v>
      </c>
      <c r="D67" s="450" t="s">
        <v>39</v>
      </c>
      <c r="E67" s="394" t="s">
        <v>43</v>
      </c>
      <c r="F67" s="394">
        <v>0</v>
      </c>
      <c r="G67" s="192">
        <v>350</v>
      </c>
      <c r="H67" s="394">
        <f>H66</f>
        <v>1</v>
      </c>
      <c r="I67" s="192">
        <f t="shared" si="0"/>
        <v>350</v>
      </c>
      <c r="J67" s="192">
        <f t="shared" si="6"/>
        <v>0</v>
      </c>
      <c r="K67" s="192">
        <f t="shared" si="1"/>
        <v>350</v>
      </c>
      <c r="M67" s="185"/>
      <c r="N67" s="185"/>
      <c r="O67" s="185"/>
      <c r="P67" s="185"/>
      <c r="Q67" s="185"/>
      <c r="R67" s="185"/>
    </row>
    <row r="68" spans="1:18" s="176" customFormat="1" ht="12.75" customHeight="1" x14ac:dyDescent="0.25">
      <c r="A68" s="452"/>
      <c r="B68" s="453"/>
      <c r="C68" s="454"/>
      <c r="D68" s="453"/>
      <c r="E68" s="193"/>
      <c r="F68" s="193"/>
      <c r="G68" s="194"/>
      <c r="H68" s="193"/>
      <c r="I68" s="194"/>
      <c r="J68" s="194"/>
      <c r="K68" s="175"/>
      <c r="L68" s="330"/>
      <c r="M68" s="185"/>
      <c r="N68" s="185"/>
      <c r="O68" s="185"/>
      <c r="P68" s="185"/>
      <c r="Q68" s="185"/>
      <c r="R68" s="185"/>
    </row>
    <row r="69" spans="1:18" s="176" customFormat="1" ht="12.75" hidden="1" customHeight="1" x14ac:dyDescent="0.25">
      <c r="A69" s="472" t="s">
        <v>127</v>
      </c>
      <c r="B69" s="473"/>
      <c r="C69" s="474" t="s">
        <v>128</v>
      </c>
      <c r="D69" s="475"/>
      <c r="E69" s="178" t="s">
        <v>43</v>
      </c>
      <c r="F69" s="178">
        <v>21</v>
      </c>
      <c r="G69" s="179">
        <v>2750</v>
      </c>
      <c r="H69" s="180">
        <v>0</v>
      </c>
      <c r="I69" s="179">
        <f t="shared" ref="I69:I71" si="7">ROUND(G69-((G69*J69)/100),2)</f>
        <v>2750</v>
      </c>
      <c r="J69" s="179">
        <f t="shared" ref="J69:J71" si="8">K$1</f>
        <v>0</v>
      </c>
      <c r="K69" s="179">
        <f t="shared" ref="K69:K71" si="9">ROUND((H69*I69),2)</f>
        <v>0</v>
      </c>
      <c r="L69" s="330"/>
      <c r="M69" s="185"/>
      <c r="N69" s="185"/>
      <c r="O69" s="185"/>
      <c r="P69" s="185"/>
      <c r="Q69" s="185"/>
      <c r="R69" s="185"/>
    </row>
    <row r="70" spans="1:18" s="176" customFormat="1" ht="12.75" hidden="1" customHeight="1" x14ac:dyDescent="0.25">
      <c r="A70" s="476" t="s">
        <v>129</v>
      </c>
      <c r="B70" s="477"/>
      <c r="C70" s="478" t="s">
        <v>130</v>
      </c>
      <c r="D70" s="479"/>
      <c r="E70" s="394">
        <v>12</v>
      </c>
      <c r="F70" s="394" t="s">
        <v>48</v>
      </c>
      <c r="G70" s="192">
        <v>220</v>
      </c>
      <c r="H70" s="394">
        <f>H69</f>
        <v>0</v>
      </c>
      <c r="I70" s="192">
        <f t="shared" si="7"/>
        <v>220</v>
      </c>
      <c r="J70" s="192">
        <f>$K$2</f>
        <v>0</v>
      </c>
      <c r="K70" s="192">
        <f t="shared" si="9"/>
        <v>0</v>
      </c>
      <c r="L70" s="330"/>
      <c r="M70" s="185"/>
      <c r="N70" s="185"/>
      <c r="O70" s="185"/>
      <c r="P70" s="185"/>
      <c r="Q70" s="185"/>
      <c r="R70" s="185"/>
    </row>
    <row r="71" spans="1:18" s="176" customFormat="1" ht="12.75" hidden="1" customHeight="1" x14ac:dyDescent="0.25">
      <c r="A71" s="476" t="s">
        <v>131</v>
      </c>
      <c r="B71" s="477"/>
      <c r="C71" s="478" t="s">
        <v>132</v>
      </c>
      <c r="D71" s="479"/>
      <c r="E71" s="394" t="s">
        <v>43</v>
      </c>
      <c r="F71" s="394">
        <v>21</v>
      </c>
      <c r="G71" s="192">
        <v>0</v>
      </c>
      <c r="H71" s="394">
        <f>H69</f>
        <v>0</v>
      </c>
      <c r="I71" s="192">
        <f t="shared" si="7"/>
        <v>0</v>
      </c>
      <c r="J71" s="192">
        <f t="shared" si="8"/>
        <v>0</v>
      </c>
      <c r="K71" s="192">
        <f t="shared" si="9"/>
        <v>0</v>
      </c>
      <c r="M71" s="185"/>
      <c r="N71" s="185"/>
      <c r="O71" s="185"/>
      <c r="P71" s="185"/>
      <c r="Q71" s="185"/>
      <c r="R71" s="185"/>
    </row>
    <row r="72" spans="1:18" s="151" customFormat="1" ht="12.75" hidden="1" customHeight="1" x14ac:dyDescent="0.25">
      <c r="A72" s="452"/>
      <c r="B72" s="453"/>
      <c r="C72" s="454"/>
      <c r="D72" s="453"/>
      <c r="E72" s="193"/>
      <c r="F72" s="193"/>
      <c r="G72" s="194"/>
      <c r="H72" s="193"/>
      <c r="I72" s="194"/>
      <c r="J72" s="194"/>
      <c r="K72" s="175"/>
      <c r="L72" s="330"/>
      <c r="M72" s="184"/>
      <c r="N72" s="184"/>
      <c r="O72" s="184"/>
      <c r="P72" s="184"/>
      <c r="Q72" s="184"/>
      <c r="R72" s="184"/>
    </row>
    <row r="73" spans="1:18" s="151" customFormat="1" ht="12.75" hidden="1" customHeight="1" x14ac:dyDescent="0.25">
      <c r="A73" s="377" t="s">
        <v>133</v>
      </c>
      <c r="B73" s="378"/>
      <c r="C73" s="182" t="s">
        <v>134</v>
      </c>
      <c r="D73" s="378"/>
      <c r="E73" s="178" t="s">
        <v>43</v>
      </c>
      <c r="F73" s="178">
        <v>0</v>
      </c>
      <c r="G73" s="179">
        <v>1295</v>
      </c>
      <c r="H73" s="180">
        <v>0</v>
      </c>
      <c r="I73" s="179">
        <f t="shared" si="0"/>
        <v>1295</v>
      </c>
      <c r="J73" s="179">
        <f t="shared" ref="J73" si="10">K$1</f>
        <v>0</v>
      </c>
      <c r="K73" s="179">
        <f t="shared" si="1"/>
        <v>0</v>
      </c>
      <c r="L73" s="330"/>
      <c r="M73" s="184"/>
      <c r="N73" s="184"/>
      <c r="O73" s="184"/>
      <c r="P73" s="184"/>
      <c r="Q73" s="184"/>
      <c r="R73" s="184"/>
    </row>
    <row r="74" spans="1:18" s="151" customFormat="1" ht="12.75" hidden="1" customHeight="1" x14ac:dyDescent="0.25">
      <c r="A74" s="476" t="s">
        <v>135</v>
      </c>
      <c r="B74" s="477"/>
      <c r="C74" s="196" t="s">
        <v>136</v>
      </c>
      <c r="D74" s="196"/>
      <c r="E74" s="394">
        <v>12</v>
      </c>
      <c r="F74" s="394">
        <v>0</v>
      </c>
      <c r="G74" s="192">
        <v>104</v>
      </c>
      <c r="H74" s="394">
        <f>H$73</f>
        <v>0</v>
      </c>
      <c r="I74" s="192">
        <f t="shared" si="0"/>
        <v>104</v>
      </c>
      <c r="J74" s="192">
        <f>$K$2</f>
        <v>0</v>
      </c>
      <c r="K74" s="192">
        <f t="shared" si="1"/>
        <v>0</v>
      </c>
      <c r="L74" s="330"/>
      <c r="M74" s="184"/>
      <c r="N74" s="184"/>
      <c r="O74" s="184"/>
      <c r="P74" s="184"/>
      <c r="Q74" s="184"/>
      <c r="R74" s="184"/>
    </row>
    <row r="75" spans="1:18" s="151" customFormat="1" ht="12.75" hidden="1" customHeight="1" x14ac:dyDescent="0.25">
      <c r="A75" s="480" t="s">
        <v>137</v>
      </c>
      <c r="B75" s="481"/>
      <c r="C75" s="196" t="s">
        <v>138</v>
      </c>
      <c r="D75" s="196"/>
      <c r="E75" s="394" t="s">
        <v>43</v>
      </c>
      <c r="F75" s="394">
        <v>0</v>
      </c>
      <c r="G75" s="192">
        <v>0</v>
      </c>
      <c r="H75" s="394">
        <f t="shared" ref="H75:H78" si="11">H$73</f>
        <v>0</v>
      </c>
      <c r="I75" s="192">
        <f t="shared" si="0"/>
        <v>0</v>
      </c>
      <c r="J75" s="192">
        <f t="shared" ref="J75:J78" si="12">K$1</f>
        <v>0</v>
      </c>
      <c r="K75" s="192">
        <f t="shared" si="1"/>
        <v>0</v>
      </c>
      <c r="L75" s="330"/>
      <c r="M75" s="184"/>
      <c r="N75" s="184"/>
      <c r="O75" s="184"/>
      <c r="P75" s="184"/>
      <c r="Q75" s="184"/>
      <c r="R75" s="184"/>
    </row>
    <row r="76" spans="1:18" s="151" customFormat="1" ht="12.75" hidden="1" customHeight="1" x14ac:dyDescent="0.25">
      <c r="A76" s="480" t="s">
        <v>139</v>
      </c>
      <c r="B76" s="481"/>
      <c r="C76" s="196" t="s">
        <v>140</v>
      </c>
      <c r="D76" s="196"/>
      <c r="E76" s="394" t="s">
        <v>43</v>
      </c>
      <c r="F76" s="394">
        <v>0</v>
      </c>
      <c r="G76" s="192">
        <v>0</v>
      </c>
      <c r="H76" s="394">
        <f t="shared" si="11"/>
        <v>0</v>
      </c>
      <c r="I76" s="192">
        <f t="shared" si="0"/>
        <v>0</v>
      </c>
      <c r="J76" s="192">
        <f t="shared" si="12"/>
        <v>0</v>
      </c>
      <c r="K76" s="192">
        <f t="shared" si="1"/>
        <v>0</v>
      </c>
      <c r="L76" s="330"/>
      <c r="M76" s="184"/>
      <c r="N76" s="184"/>
      <c r="O76" s="184"/>
      <c r="P76" s="184"/>
      <c r="Q76" s="184"/>
      <c r="R76" s="184"/>
    </row>
    <row r="77" spans="1:18" s="151" customFormat="1" ht="12.75" hidden="1" customHeight="1" x14ac:dyDescent="0.25">
      <c r="A77" s="480" t="s">
        <v>141</v>
      </c>
      <c r="B77" s="481"/>
      <c r="C77" s="196" t="s">
        <v>142</v>
      </c>
      <c r="D77" s="196"/>
      <c r="E77" s="394" t="s">
        <v>43</v>
      </c>
      <c r="F77" s="394">
        <v>0</v>
      </c>
      <c r="G77" s="192">
        <v>0</v>
      </c>
      <c r="H77" s="394">
        <f t="shared" si="11"/>
        <v>0</v>
      </c>
      <c r="I77" s="192">
        <f t="shared" si="0"/>
        <v>0</v>
      </c>
      <c r="J77" s="192">
        <f t="shared" si="12"/>
        <v>0</v>
      </c>
      <c r="K77" s="192">
        <f t="shared" si="1"/>
        <v>0</v>
      </c>
      <c r="L77" s="330"/>
      <c r="M77" s="184"/>
      <c r="N77" s="184"/>
      <c r="O77" s="184"/>
      <c r="P77" s="184"/>
      <c r="Q77" s="184"/>
      <c r="R77" s="184"/>
    </row>
    <row r="78" spans="1:18" s="176" customFormat="1" ht="12.75" hidden="1" customHeight="1" x14ac:dyDescent="0.25">
      <c r="A78" s="480" t="s">
        <v>143</v>
      </c>
      <c r="B78" s="481"/>
      <c r="C78" s="196" t="s">
        <v>144</v>
      </c>
      <c r="D78" s="196"/>
      <c r="E78" s="394" t="s">
        <v>43</v>
      </c>
      <c r="F78" s="394">
        <v>0</v>
      </c>
      <c r="G78" s="192">
        <v>0</v>
      </c>
      <c r="H78" s="394">
        <f t="shared" si="11"/>
        <v>0</v>
      </c>
      <c r="I78" s="192">
        <f t="shared" si="0"/>
        <v>0</v>
      </c>
      <c r="J78" s="192">
        <f t="shared" si="12"/>
        <v>0</v>
      </c>
      <c r="K78" s="192">
        <f t="shared" si="1"/>
        <v>0</v>
      </c>
      <c r="M78" s="185"/>
      <c r="N78" s="185"/>
      <c r="O78" s="185"/>
      <c r="P78" s="185"/>
      <c r="Q78" s="185"/>
      <c r="R78" s="185"/>
    </row>
    <row r="79" spans="1:18" s="151" customFormat="1" ht="12.75" hidden="1" customHeight="1" x14ac:dyDescent="0.25">
      <c r="A79" s="452"/>
      <c r="B79" s="453"/>
      <c r="C79" s="454"/>
      <c r="D79" s="453"/>
      <c r="E79" s="193"/>
      <c r="F79" s="193"/>
      <c r="G79" s="194"/>
      <c r="H79" s="193"/>
      <c r="I79" s="194"/>
      <c r="J79" s="194"/>
      <c r="K79" s="175"/>
      <c r="L79" s="330"/>
      <c r="M79" s="184"/>
      <c r="N79" s="184"/>
      <c r="O79" s="184"/>
      <c r="P79" s="184"/>
      <c r="Q79" s="184"/>
      <c r="R79" s="184"/>
    </row>
    <row r="80" spans="1:18" s="151" customFormat="1" ht="12.75" hidden="1" customHeight="1" x14ac:dyDescent="0.25">
      <c r="A80" s="456" t="s">
        <v>3</v>
      </c>
      <c r="B80" s="451" t="s">
        <v>39</v>
      </c>
      <c r="C80" s="451" t="s">
        <v>145</v>
      </c>
      <c r="D80" s="451" t="s">
        <v>39</v>
      </c>
      <c r="E80" s="178" t="s">
        <v>43</v>
      </c>
      <c r="F80" s="178">
        <v>0</v>
      </c>
      <c r="G80" s="179">
        <v>5400</v>
      </c>
      <c r="H80" s="180">
        <v>0</v>
      </c>
      <c r="I80" s="179">
        <f t="shared" si="0"/>
        <v>5400</v>
      </c>
      <c r="J80" s="179">
        <f t="shared" ref="J80" si="13">K$1</f>
        <v>0</v>
      </c>
      <c r="K80" s="179">
        <f t="shared" si="1"/>
        <v>0</v>
      </c>
      <c r="L80" s="330"/>
      <c r="M80" s="184"/>
      <c r="N80" s="184"/>
      <c r="O80" s="184"/>
      <c r="P80" s="184"/>
      <c r="Q80" s="184"/>
      <c r="R80" s="184"/>
    </row>
    <row r="81" spans="1:18" s="151" customFormat="1" ht="12.75" hidden="1" customHeight="1" x14ac:dyDescent="0.25">
      <c r="A81" s="450" t="s">
        <v>146</v>
      </c>
      <c r="B81" s="450" t="s">
        <v>39</v>
      </c>
      <c r="C81" s="450" t="s">
        <v>147</v>
      </c>
      <c r="D81" s="450" t="s">
        <v>39</v>
      </c>
      <c r="E81" s="394">
        <v>12</v>
      </c>
      <c r="F81" s="394" t="s">
        <v>48</v>
      </c>
      <c r="G81" s="192">
        <v>449</v>
      </c>
      <c r="H81" s="394">
        <f>H$80</f>
        <v>0</v>
      </c>
      <c r="I81" s="192">
        <f t="shared" si="0"/>
        <v>449</v>
      </c>
      <c r="J81" s="192">
        <f>$K$2</f>
        <v>0</v>
      </c>
      <c r="K81" s="192">
        <f t="shared" si="1"/>
        <v>0</v>
      </c>
      <c r="L81" s="330"/>
      <c r="M81" s="184"/>
      <c r="N81" s="184"/>
      <c r="O81" s="184"/>
      <c r="P81" s="184"/>
      <c r="Q81" s="184"/>
      <c r="R81" s="184"/>
    </row>
    <row r="82" spans="1:18" s="151" customFormat="1" ht="12.75" hidden="1" customHeight="1" x14ac:dyDescent="0.25">
      <c r="A82" s="450" t="s">
        <v>148</v>
      </c>
      <c r="B82" s="450" t="s">
        <v>39</v>
      </c>
      <c r="C82" s="450" t="s">
        <v>149</v>
      </c>
      <c r="D82" s="450" t="s">
        <v>39</v>
      </c>
      <c r="E82" s="394" t="s">
        <v>43</v>
      </c>
      <c r="F82" s="394">
        <v>0</v>
      </c>
      <c r="G82" s="192">
        <v>0</v>
      </c>
      <c r="H82" s="394">
        <f t="shared" ref="H82:H88" si="14">H$80</f>
        <v>0</v>
      </c>
      <c r="I82" s="192">
        <f t="shared" si="0"/>
        <v>0</v>
      </c>
      <c r="J82" s="192">
        <f t="shared" ref="J82:J88" si="15">K$1</f>
        <v>0</v>
      </c>
      <c r="K82" s="192">
        <f t="shared" si="1"/>
        <v>0</v>
      </c>
      <c r="L82" s="330"/>
      <c r="M82" s="184"/>
      <c r="N82" s="184"/>
      <c r="O82" s="184"/>
      <c r="P82" s="184"/>
      <c r="Q82" s="184"/>
      <c r="R82" s="184"/>
    </row>
    <row r="83" spans="1:18" s="151" customFormat="1" ht="12.75" hidden="1" customHeight="1" x14ac:dyDescent="0.25">
      <c r="A83" s="450" t="s">
        <v>150</v>
      </c>
      <c r="B83" s="450" t="s">
        <v>39</v>
      </c>
      <c r="C83" s="450" t="s">
        <v>151</v>
      </c>
      <c r="D83" s="450" t="s">
        <v>39</v>
      </c>
      <c r="E83" s="394" t="s">
        <v>43</v>
      </c>
      <c r="F83" s="394">
        <v>0</v>
      </c>
      <c r="G83" s="192">
        <v>0</v>
      </c>
      <c r="H83" s="394">
        <f t="shared" si="14"/>
        <v>0</v>
      </c>
      <c r="I83" s="192">
        <f t="shared" ref="I83:I88" si="16">ROUND(G83-((G83*J83)/100),2)</f>
        <v>0</v>
      </c>
      <c r="J83" s="192">
        <f t="shared" si="15"/>
        <v>0</v>
      </c>
      <c r="K83" s="192">
        <f t="shared" ref="K83:K88" si="17">ROUND((H83*I83),2)</f>
        <v>0</v>
      </c>
      <c r="L83" s="330"/>
      <c r="M83" s="184"/>
      <c r="N83" s="184"/>
      <c r="O83" s="184"/>
      <c r="P83" s="184"/>
      <c r="Q83" s="184"/>
      <c r="R83" s="184"/>
    </row>
    <row r="84" spans="1:18" s="151" customFormat="1" ht="12.75" hidden="1" customHeight="1" x14ac:dyDescent="0.25">
      <c r="A84" s="450" t="s">
        <v>139</v>
      </c>
      <c r="B84" s="450" t="s">
        <v>39</v>
      </c>
      <c r="C84" s="450" t="s">
        <v>140</v>
      </c>
      <c r="D84" s="450" t="s">
        <v>39</v>
      </c>
      <c r="E84" s="394" t="s">
        <v>43</v>
      </c>
      <c r="F84" s="394">
        <v>0</v>
      </c>
      <c r="G84" s="192">
        <v>0</v>
      </c>
      <c r="H84" s="394">
        <f t="shared" si="14"/>
        <v>0</v>
      </c>
      <c r="I84" s="192">
        <f t="shared" si="16"/>
        <v>0</v>
      </c>
      <c r="J84" s="192">
        <f t="shared" si="15"/>
        <v>0</v>
      </c>
      <c r="K84" s="192">
        <f t="shared" si="17"/>
        <v>0</v>
      </c>
      <c r="L84" s="330"/>
      <c r="M84" s="184"/>
      <c r="N84" s="184"/>
      <c r="O84" s="184"/>
      <c r="P84" s="184"/>
      <c r="Q84" s="184"/>
      <c r="R84" s="184"/>
    </row>
    <row r="85" spans="1:18" s="151" customFormat="1" ht="12.75" hidden="1" customHeight="1" x14ac:dyDescent="0.25">
      <c r="A85" s="450" t="s">
        <v>152</v>
      </c>
      <c r="B85" s="450" t="s">
        <v>39</v>
      </c>
      <c r="C85" s="450" t="s">
        <v>153</v>
      </c>
      <c r="D85" s="450" t="s">
        <v>39</v>
      </c>
      <c r="E85" s="394" t="s">
        <v>43</v>
      </c>
      <c r="F85" s="394">
        <v>0</v>
      </c>
      <c r="G85" s="192">
        <v>30</v>
      </c>
      <c r="H85" s="394">
        <f t="shared" si="14"/>
        <v>0</v>
      </c>
      <c r="I85" s="192">
        <f t="shared" si="16"/>
        <v>30</v>
      </c>
      <c r="J85" s="192">
        <f t="shared" si="15"/>
        <v>0</v>
      </c>
      <c r="K85" s="192">
        <f t="shared" si="17"/>
        <v>0</v>
      </c>
      <c r="L85" s="330"/>
      <c r="M85" s="184"/>
      <c r="N85" s="184"/>
      <c r="O85" s="184"/>
      <c r="P85" s="184"/>
      <c r="Q85" s="184"/>
      <c r="R85" s="184"/>
    </row>
    <row r="86" spans="1:18" s="151" customFormat="1" ht="12.75" hidden="1" customHeight="1" x14ac:dyDescent="0.25">
      <c r="A86" s="450" t="s">
        <v>154</v>
      </c>
      <c r="B86" s="450" t="s">
        <v>39</v>
      </c>
      <c r="C86" s="450" t="s">
        <v>155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14"/>
        <v>0</v>
      </c>
      <c r="I86" s="192">
        <f t="shared" si="16"/>
        <v>0</v>
      </c>
      <c r="J86" s="192">
        <f t="shared" si="15"/>
        <v>0</v>
      </c>
      <c r="K86" s="192">
        <f t="shared" si="17"/>
        <v>0</v>
      </c>
      <c r="L86" s="330"/>
      <c r="M86" s="184"/>
      <c r="N86" s="184"/>
      <c r="O86" s="184"/>
      <c r="P86" s="184"/>
      <c r="Q86" s="184"/>
      <c r="R86" s="184"/>
    </row>
    <row r="87" spans="1:18" s="151" customFormat="1" ht="12.75" hidden="1" customHeight="1" x14ac:dyDescent="0.25">
      <c r="A87" s="450" t="s">
        <v>156</v>
      </c>
      <c r="B87" s="450" t="s">
        <v>39</v>
      </c>
      <c r="C87" s="450" t="s">
        <v>157</v>
      </c>
      <c r="D87" s="450" t="s">
        <v>39</v>
      </c>
      <c r="E87" s="394" t="s">
        <v>43</v>
      </c>
      <c r="F87" s="394">
        <v>0</v>
      </c>
      <c r="G87" s="192">
        <v>0</v>
      </c>
      <c r="H87" s="394">
        <f t="shared" si="14"/>
        <v>0</v>
      </c>
      <c r="I87" s="192">
        <f t="shared" si="16"/>
        <v>0</v>
      </c>
      <c r="J87" s="192">
        <f t="shared" si="15"/>
        <v>0</v>
      </c>
      <c r="K87" s="192">
        <f t="shared" si="17"/>
        <v>0</v>
      </c>
      <c r="L87" s="330"/>
      <c r="M87" s="184"/>
      <c r="N87" s="184"/>
      <c r="O87" s="184"/>
      <c r="P87" s="184"/>
      <c r="Q87" s="184"/>
      <c r="R87" s="184"/>
    </row>
    <row r="88" spans="1:18" s="176" customFormat="1" ht="12.75" hidden="1" customHeight="1" x14ac:dyDescent="0.25">
      <c r="A88" s="450" t="s">
        <v>158</v>
      </c>
      <c r="B88" s="450" t="s">
        <v>39</v>
      </c>
      <c r="C88" s="450" t="s">
        <v>159</v>
      </c>
      <c r="D88" s="450" t="s">
        <v>39</v>
      </c>
      <c r="E88" s="394" t="s">
        <v>43</v>
      </c>
      <c r="F88" s="394">
        <v>0</v>
      </c>
      <c r="G88" s="192">
        <v>0</v>
      </c>
      <c r="H88" s="394">
        <f t="shared" si="14"/>
        <v>0</v>
      </c>
      <c r="I88" s="192">
        <f t="shared" si="16"/>
        <v>0</v>
      </c>
      <c r="J88" s="192">
        <f t="shared" si="15"/>
        <v>0</v>
      </c>
      <c r="K88" s="192">
        <f t="shared" si="17"/>
        <v>0</v>
      </c>
      <c r="M88" s="185"/>
      <c r="N88" s="185"/>
      <c r="O88" s="185"/>
      <c r="P88" s="185"/>
      <c r="Q88" s="185"/>
      <c r="R88" s="185"/>
    </row>
    <row r="89" spans="1:18" s="151" customFormat="1" ht="12.75" hidden="1" customHeight="1" x14ac:dyDescent="0.25">
      <c r="A89" s="452"/>
      <c r="B89" s="453"/>
      <c r="C89" s="454"/>
      <c r="D89" s="453"/>
      <c r="E89" s="193"/>
      <c r="F89" s="193"/>
      <c r="G89" s="194"/>
      <c r="H89" s="193"/>
      <c r="I89" s="194"/>
      <c r="J89" s="194"/>
      <c r="K89" s="175"/>
      <c r="L89" s="330"/>
      <c r="M89" s="184"/>
      <c r="N89" s="184"/>
      <c r="O89" s="184"/>
      <c r="P89" s="184"/>
      <c r="Q89" s="184"/>
      <c r="R89" s="184"/>
    </row>
    <row r="90" spans="1:18" s="151" customFormat="1" ht="12.75" hidden="1" customHeight="1" x14ac:dyDescent="0.25">
      <c r="A90" s="456" t="s">
        <v>160</v>
      </c>
      <c r="B90" s="451"/>
      <c r="C90" s="456" t="s">
        <v>161</v>
      </c>
      <c r="D90" s="456"/>
      <c r="E90" s="178" t="s">
        <v>43</v>
      </c>
      <c r="F90" s="178" t="s">
        <v>48</v>
      </c>
      <c r="G90" s="179">
        <v>3990</v>
      </c>
      <c r="H90" s="180">
        <v>0</v>
      </c>
      <c r="I90" s="179">
        <f t="shared" ref="I90:I108" si="18">ROUND(G90-((G90*J90)/100),2)</f>
        <v>3990</v>
      </c>
      <c r="J90" s="179">
        <f t="shared" ref="J90" si="19">K$1</f>
        <v>0</v>
      </c>
      <c r="K90" s="179">
        <f t="shared" ref="K90:K108" si="20">ROUND((H90*I90),2)</f>
        <v>0</v>
      </c>
      <c r="L90" s="330"/>
      <c r="M90" s="184"/>
      <c r="N90" s="184"/>
      <c r="O90" s="184"/>
      <c r="P90" s="184"/>
      <c r="Q90" s="184"/>
      <c r="R90" s="184"/>
    </row>
    <row r="91" spans="1:18" s="315" customFormat="1" ht="12.75" hidden="1" customHeight="1" x14ac:dyDescent="0.25">
      <c r="A91" s="482" t="s">
        <v>162</v>
      </c>
      <c r="B91" s="482"/>
      <c r="C91" s="450" t="s">
        <v>163</v>
      </c>
      <c r="D91" s="450"/>
      <c r="E91" s="394">
        <v>12</v>
      </c>
      <c r="F91" s="394" t="s">
        <v>48</v>
      </c>
      <c r="G91" s="192">
        <v>320</v>
      </c>
      <c r="H91" s="394">
        <f>H90</f>
        <v>0</v>
      </c>
      <c r="I91" s="192">
        <f t="shared" si="18"/>
        <v>320</v>
      </c>
      <c r="J91" s="192">
        <f>$K$2</f>
        <v>0</v>
      </c>
      <c r="K91" s="192">
        <f t="shared" si="20"/>
        <v>0</v>
      </c>
      <c r="L91" s="330"/>
      <c r="M91" s="184"/>
      <c r="N91" s="184"/>
      <c r="O91" s="184"/>
      <c r="P91" s="184"/>
      <c r="Q91" s="184"/>
      <c r="R91" s="184"/>
    </row>
    <row r="92" spans="1:18" s="315" customFormat="1" ht="12.75" hidden="1" customHeight="1" x14ac:dyDescent="0.25">
      <c r="A92" s="482" t="s">
        <v>164</v>
      </c>
      <c r="B92" s="482"/>
      <c r="C92" s="450" t="s">
        <v>165</v>
      </c>
      <c r="D92" s="450"/>
      <c r="E92" s="394" t="s">
        <v>43</v>
      </c>
      <c r="F92" s="394">
        <v>14</v>
      </c>
      <c r="G92" s="192">
        <v>0</v>
      </c>
      <c r="H92" s="394">
        <f t="shared" ref="H92:H108" si="21">H91</f>
        <v>0</v>
      </c>
      <c r="I92" s="192">
        <f t="shared" si="18"/>
        <v>0</v>
      </c>
      <c r="J92" s="192">
        <f t="shared" ref="J92:J94" si="22">K$1</f>
        <v>0</v>
      </c>
      <c r="K92" s="192">
        <f t="shared" si="20"/>
        <v>0</v>
      </c>
      <c r="L92" s="330"/>
      <c r="M92" s="184"/>
      <c r="N92" s="184"/>
      <c r="O92" s="184"/>
      <c r="P92" s="184"/>
      <c r="Q92" s="184"/>
      <c r="R92" s="184"/>
    </row>
    <row r="93" spans="1:18" s="315" customFormat="1" ht="12.75" hidden="1" customHeight="1" x14ac:dyDescent="0.25">
      <c r="A93" s="482" t="s">
        <v>166</v>
      </c>
      <c r="B93" s="482"/>
      <c r="C93" s="450" t="s">
        <v>167</v>
      </c>
      <c r="D93" s="450"/>
      <c r="E93" s="394" t="s">
        <v>43</v>
      </c>
      <c r="F93" s="394">
        <v>14</v>
      </c>
      <c r="G93" s="192">
        <v>0</v>
      </c>
      <c r="H93" s="394">
        <f t="shared" si="21"/>
        <v>0</v>
      </c>
      <c r="I93" s="192">
        <f t="shared" si="18"/>
        <v>0</v>
      </c>
      <c r="J93" s="192">
        <f t="shared" si="22"/>
        <v>0</v>
      </c>
      <c r="K93" s="192">
        <f t="shared" si="20"/>
        <v>0</v>
      </c>
      <c r="L93" s="330"/>
      <c r="M93" s="184"/>
      <c r="N93" s="184"/>
      <c r="O93" s="184"/>
      <c r="P93" s="184"/>
      <c r="Q93" s="184"/>
      <c r="R93" s="184"/>
    </row>
    <row r="94" spans="1:18" s="315" customFormat="1" ht="12.75" hidden="1" customHeight="1" x14ac:dyDescent="0.25">
      <c r="A94" s="482" t="s">
        <v>168</v>
      </c>
      <c r="B94" s="482"/>
      <c r="C94" s="450" t="s">
        <v>169</v>
      </c>
      <c r="D94" s="450"/>
      <c r="E94" s="394" t="s">
        <v>43</v>
      </c>
      <c r="F94" s="394">
        <v>14</v>
      </c>
      <c r="G94" s="192">
        <v>1500</v>
      </c>
      <c r="H94" s="394">
        <f t="shared" si="21"/>
        <v>0</v>
      </c>
      <c r="I94" s="192">
        <f t="shared" si="18"/>
        <v>1500</v>
      </c>
      <c r="J94" s="192">
        <f t="shared" si="22"/>
        <v>0</v>
      </c>
      <c r="K94" s="192">
        <f t="shared" si="20"/>
        <v>0</v>
      </c>
      <c r="L94" s="330"/>
      <c r="M94" s="184"/>
      <c r="N94" s="184"/>
      <c r="O94" s="184"/>
      <c r="P94" s="184"/>
      <c r="Q94" s="184"/>
      <c r="R94" s="184"/>
    </row>
    <row r="95" spans="1:18" s="315" customFormat="1" ht="12.75" hidden="1" customHeight="1" x14ac:dyDescent="0.25">
      <c r="A95" s="482" t="s">
        <v>170</v>
      </c>
      <c r="B95" s="482"/>
      <c r="C95" s="450" t="s">
        <v>171</v>
      </c>
      <c r="D95" s="450"/>
      <c r="E95" s="394">
        <v>12</v>
      </c>
      <c r="F95" s="394" t="s">
        <v>48</v>
      </c>
      <c r="G95" s="192">
        <v>259</v>
      </c>
      <c r="H95" s="394">
        <f t="shared" si="21"/>
        <v>0</v>
      </c>
      <c r="I95" s="192">
        <f t="shared" si="18"/>
        <v>259</v>
      </c>
      <c r="J95" s="192">
        <f>$K$2</f>
        <v>0</v>
      </c>
      <c r="K95" s="192">
        <f t="shared" si="20"/>
        <v>0</v>
      </c>
      <c r="L95" s="330"/>
      <c r="M95" s="184"/>
      <c r="N95" s="184"/>
      <c r="O95" s="184"/>
      <c r="P95" s="184"/>
      <c r="Q95" s="184"/>
      <c r="R95" s="184"/>
    </row>
    <row r="96" spans="1:18" s="315" customFormat="1" ht="12.75" hidden="1" customHeight="1" x14ac:dyDescent="0.25">
      <c r="A96" s="482" t="s">
        <v>172</v>
      </c>
      <c r="B96" s="482"/>
      <c r="C96" s="450" t="s">
        <v>173</v>
      </c>
      <c r="D96" s="450"/>
      <c r="E96" s="394" t="s">
        <v>43</v>
      </c>
      <c r="F96" s="394">
        <v>14</v>
      </c>
      <c r="G96" s="192">
        <v>99</v>
      </c>
      <c r="H96" s="394">
        <f t="shared" si="21"/>
        <v>0</v>
      </c>
      <c r="I96" s="192">
        <f t="shared" si="18"/>
        <v>99</v>
      </c>
      <c r="J96" s="192">
        <f t="shared" ref="J96:J108" si="23">K$1</f>
        <v>0</v>
      </c>
      <c r="K96" s="192">
        <f t="shared" si="20"/>
        <v>0</v>
      </c>
      <c r="L96" s="330"/>
      <c r="M96" s="184"/>
      <c r="N96" s="184"/>
      <c r="O96" s="184"/>
      <c r="P96" s="184"/>
      <c r="Q96" s="184"/>
      <c r="R96" s="184"/>
    </row>
    <row r="97" spans="1:18" s="315" customFormat="1" ht="12.75" hidden="1" customHeight="1" x14ac:dyDescent="0.25">
      <c r="A97" s="482" t="s">
        <v>174</v>
      </c>
      <c r="B97" s="482"/>
      <c r="C97" s="450" t="s">
        <v>175</v>
      </c>
      <c r="D97" s="450"/>
      <c r="E97" s="394" t="s">
        <v>43</v>
      </c>
      <c r="F97" s="394">
        <v>14</v>
      </c>
      <c r="G97" s="192">
        <v>0</v>
      </c>
      <c r="H97" s="394">
        <f t="shared" si="21"/>
        <v>0</v>
      </c>
      <c r="I97" s="192">
        <f t="shared" si="18"/>
        <v>0</v>
      </c>
      <c r="J97" s="192">
        <f t="shared" si="23"/>
        <v>0</v>
      </c>
      <c r="K97" s="192">
        <f t="shared" si="20"/>
        <v>0</v>
      </c>
      <c r="L97" s="330"/>
      <c r="M97" s="184"/>
      <c r="N97" s="184"/>
      <c r="O97" s="184"/>
      <c r="P97" s="184"/>
      <c r="Q97" s="184"/>
      <c r="R97" s="184"/>
    </row>
    <row r="98" spans="1:18" s="151" customFormat="1" ht="12.75" hidden="1" customHeight="1" x14ac:dyDescent="0.25">
      <c r="A98" s="482" t="s">
        <v>164</v>
      </c>
      <c r="B98" s="482"/>
      <c r="C98" s="450" t="s">
        <v>165</v>
      </c>
      <c r="D98" s="450"/>
      <c r="E98" s="394" t="s">
        <v>43</v>
      </c>
      <c r="F98" s="394">
        <v>14</v>
      </c>
      <c r="G98" s="192">
        <v>0</v>
      </c>
      <c r="H98" s="394">
        <f t="shared" si="21"/>
        <v>0</v>
      </c>
      <c r="I98" s="192">
        <f t="shared" si="18"/>
        <v>0</v>
      </c>
      <c r="J98" s="192">
        <f t="shared" si="23"/>
        <v>0</v>
      </c>
      <c r="K98" s="192">
        <f t="shared" si="20"/>
        <v>0</v>
      </c>
      <c r="L98" s="330"/>
      <c r="M98" s="184"/>
      <c r="N98" s="184"/>
      <c r="O98" s="184"/>
      <c r="P98" s="184"/>
      <c r="Q98" s="184"/>
      <c r="R98" s="184"/>
    </row>
    <row r="99" spans="1:18" s="151" customFormat="1" ht="12.75" hidden="1" customHeight="1" x14ac:dyDescent="0.25">
      <c r="A99" s="482" t="s">
        <v>176</v>
      </c>
      <c r="B99" s="482"/>
      <c r="C99" s="450" t="s">
        <v>177</v>
      </c>
      <c r="D99" s="450"/>
      <c r="E99" s="394" t="s">
        <v>43</v>
      </c>
      <c r="F99" s="394">
        <v>21</v>
      </c>
      <c r="G99" s="192">
        <v>0</v>
      </c>
      <c r="H99" s="394">
        <f t="shared" si="21"/>
        <v>0</v>
      </c>
      <c r="I99" s="192">
        <f t="shared" si="18"/>
        <v>0</v>
      </c>
      <c r="J99" s="192">
        <f t="shared" si="23"/>
        <v>0</v>
      </c>
      <c r="K99" s="192">
        <f t="shared" si="20"/>
        <v>0</v>
      </c>
      <c r="L99" s="330"/>
      <c r="M99" s="184"/>
      <c r="N99" s="184"/>
      <c r="O99" s="184"/>
      <c r="P99" s="184"/>
      <c r="Q99" s="184"/>
      <c r="R99" s="184"/>
    </row>
    <row r="100" spans="1:18" s="151" customFormat="1" ht="12.75" hidden="1" customHeight="1" x14ac:dyDescent="0.25">
      <c r="A100" s="480" t="s">
        <v>178</v>
      </c>
      <c r="B100" s="481"/>
      <c r="C100" s="448" t="s">
        <v>179</v>
      </c>
      <c r="D100" s="449"/>
      <c r="E100" s="394" t="s">
        <v>43</v>
      </c>
      <c r="F100" s="394" t="s">
        <v>48</v>
      </c>
      <c r="G100" s="192">
        <v>0</v>
      </c>
      <c r="H100" s="394">
        <f t="shared" si="21"/>
        <v>0</v>
      </c>
      <c r="I100" s="192">
        <f t="shared" si="18"/>
        <v>0</v>
      </c>
      <c r="J100" s="192">
        <f t="shared" si="23"/>
        <v>0</v>
      </c>
      <c r="K100" s="192">
        <f t="shared" si="20"/>
        <v>0</v>
      </c>
      <c r="L100" s="330"/>
      <c r="M100" s="184"/>
      <c r="N100" s="184"/>
      <c r="O100" s="184"/>
      <c r="P100" s="184"/>
      <c r="Q100" s="184"/>
      <c r="R100" s="184"/>
    </row>
    <row r="101" spans="1:18" s="151" customFormat="1" ht="12.75" hidden="1" customHeight="1" x14ac:dyDescent="0.25">
      <c r="A101" s="480" t="s">
        <v>180</v>
      </c>
      <c r="B101" s="481"/>
      <c r="C101" s="448" t="s">
        <v>181</v>
      </c>
      <c r="D101" s="449"/>
      <c r="E101" s="394" t="s">
        <v>43</v>
      </c>
      <c r="F101" s="394" t="s">
        <v>48</v>
      </c>
      <c r="G101" s="192">
        <v>0</v>
      </c>
      <c r="H101" s="394">
        <f t="shared" si="21"/>
        <v>0</v>
      </c>
      <c r="I101" s="192">
        <f t="shared" si="18"/>
        <v>0</v>
      </c>
      <c r="J101" s="192">
        <f t="shared" si="23"/>
        <v>0</v>
      </c>
      <c r="K101" s="192">
        <f t="shared" si="20"/>
        <v>0</v>
      </c>
      <c r="L101" s="330"/>
      <c r="M101" s="184"/>
      <c r="N101" s="184"/>
      <c r="O101" s="184"/>
      <c r="P101" s="184"/>
      <c r="Q101" s="184"/>
      <c r="R101" s="184"/>
    </row>
    <row r="102" spans="1:18" s="151" customFormat="1" ht="12.75" hidden="1" customHeight="1" x14ac:dyDescent="0.25">
      <c r="A102" s="480" t="s">
        <v>182</v>
      </c>
      <c r="B102" s="481"/>
      <c r="C102" s="448" t="s">
        <v>183</v>
      </c>
      <c r="D102" s="449"/>
      <c r="E102" s="394" t="s">
        <v>43</v>
      </c>
      <c r="F102" s="394">
        <v>14</v>
      </c>
      <c r="G102" s="192">
        <v>0</v>
      </c>
      <c r="H102" s="394">
        <f t="shared" si="21"/>
        <v>0</v>
      </c>
      <c r="I102" s="192">
        <f t="shared" si="18"/>
        <v>0</v>
      </c>
      <c r="J102" s="192">
        <f t="shared" si="23"/>
        <v>0</v>
      </c>
      <c r="K102" s="192">
        <f t="shared" si="20"/>
        <v>0</v>
      </c>
      <c r="L102" s="330"/>
      <c r="M102" s="184"/>
      <c r="N102" s="184"/>
      <c r="O102" s="184"/>
      <c r="P102" s="184"/>
      <c r="Q102" s="184"/>
      <c r="R102" s="184"/>
    </row>
    <row r="103" spans="1:18" s="151" customFormat="1" ht="12.75" hidden="1" customHeight="1" x14ac:dyDescent="0.25">
      <c r="A103" s="480" t="s">
        <v>184</v>
      </c>
      <c r="B103" s="481"/>
      <c r="C103" s="448" t="s">
        <v>185</v>
      </c>
      <c r="D103" s="449"/>
      <c r="E103" s="394" t="s">
        <v>43</v>
      </c>
      <c r="F103" s="394">
        <v>14</v>
      </c>
      <c r="G103" s="192">
        <v>0</v>
      </c>
      <c r="H103" s="394">
        <f t="shared" si="21"/>
        <v>0</v>
      </c>
      <c r="I103" s="192">
        <f t="shared" si="18"/>
        <v>0</v>
      </c>
      <c r="J103" s="192">
        <f t="shared" si="23"/>
        <v>0</v>
      </c>
      <c r="K103" s="192">
        <f t="shared" si="20"/>
        <v>0</v>
      </c>
      <c r="L103" s="330"/>
      <c r="M103" s="184"/>
      <c r="N103" s="184"/>
      <c r="O103" s="184"/>
      <c r="P103" s="184"/>
      <c r="Q103" s="184"/>
      <c r="R103" s="184"/>
    </row>
    <row r="104" spans="1:18" s="151" customFormat="1" ht="12.75" hidden="1" customHeight="1" x14ac:dyDescent="0.25">
      <c r="A104" s="480" t="s">
        <v>186</v>
      </c>
      <c r="B104" s="481"/>
      <c r="C104" s="448" t="s">
        <v>187</v>
      </c>
      <c r="D104" s="449"/>
      <c r="E104" s="394" t="s">
        <v>43</v>
      </c>
      <c r="F104" s="394">
        <v>14</v>
      </c>
      <c r="G104" s="192">
        <v>0</v>
      </c>
      <c r="H104" s="394">
        <f t="shared" si="21"/>
        <v>0</v>
      </c>
      <c r="I104" s="192">
        <f t="shared" si="18"/>
        <v>0</v>
      </c>
      <c r="J104" s="192">
        <f t="shared" si="23"/>
        <v>0</v>
      </c>
      <c r="K104" s="192">
        <f t="shared" si="20"/>
        <v>0</v>
      </c>
      <c r="L104" s="330"/>
      <c r="M104" s="184"/>
      <c r="N104" s="184"/>
      <c r="O104" s="184"/>
      <c r="P104" s="184"/>
      <c r="Q104" s="184"/>
      <c r="R104" s="184"/>
    </row>
    <row r="105" spans="1:18" s="151" customFormat="1" ht="12.75" hidden="1" customHeight="1" x14ac:dyDescent="0.25">
      <c r="A105" s="480" t="s">
        <v>188</v>
      </c>
      <c r="B105" s="481"/>
      <c r="C105" s="448" t="s">
        <v>189</v>
      </c>
      <c r="D105" s="449"/>
      <c r="E105" s="394" t="s">
        <v>43</v>
      </c>
      <c r="F105" s="394">
        <v>14</v>
      </c>
      <c r="G105" s="192">
        <v>0</v>
      </c>
      <c r="H105" s="394">
        <f t="shared" si="21"/>
        <v>0</v>
      </c>
      <c r="I105" s="192">
        <f t="shared" si="18"/>
        <v>0</v>
      </c>
      <c r="J105" s="192">
        <f t="shared" si="23"/>
        <v>0</v>
      </c>
      <c r="K105" s="192">
        <f t="shared" si="20"/>
        <v>0</v>
      </c>
      <c r="L105" s="330"/>
      <c r="M105" s="184"/>
      <c r="N105" s="184"/>
      <c r="O105" s="184"/>
      <c r="P105" s="184"/>
      <c r="Q105" s="184"/>
      <c r="R105" s="184"/>
    </row>
    <row r="106" spans="1:18" s="151" customFormat="1" ht="12.75" hidden="1" customHeight="1" x14ac:dyDescent="0.25">
      <c r="A106" s="480" t="s">
        <v>190</v>
      </c>
      <c r="B106" s="481"/>
      <c r="C106" s="448" t="s">
        <v>191</v>
      </c>
      <c r="D106" s="449"/>
      <c r="E106" s="394" t="s">
        <v>43</v>
      </c>
      <c r="F106" s="394">
        <v>21</v>
      </c>
      <c r="G106" s="192">
        <v>0</v>
      </c>
      <c r="H106" s="394">
        <f t="shared" si="21"/>
        <v>0</v>
      </c>
      <c r="I106" s="192">
        <f t="shared" si="18"/>
        <v>0</v>
      </c>
      <c r="J106" s="192">
        <f t="shared" si="23"/>
        <v>0</v>
      </c>
      <c r="K106" s="192">
        <f t="shared" si="20"/>
        <v>0</v>
      </c>
      <c r="L106" s="330"/>
      <c r="M106" s="184"/>
      <c r="N106" s="184"/>
      <c r="O106" s="184"/>
      <c r="P106" s="184"/>
      <c r="Q106" s="184"/>
      <c r="R106" s="184"/>
    </row>
    <row r="107" spans="1:18" s="151" customFormat="1" ht="12.75" hidden="1" customHeight="1" x14ac:dyDescent="0.25">
      <c r="A107" s="482" t="s">
        <v>192</v>
      </c>
      <c r="B107" s="482"/>
      <c r="C107" s="450" t="s">
        <v>193</v>
      </c>
      <c r="D107" s="450"/>
      <c r="E107" s="394" t="s">
        <v>43</v>
      </c>
      <c r="F107" s="394" t="s">
        <v>48</v>
      </c>
      <c r="G107" s="192">
        <v>60</v>
      </c>
      <c r="H107" s="394">
        <f t="shared" si="21"/>
        <v>0</v>
      </c>
      <c r="I107" s="192">
        <f t="shared" si="18"/>
        <v>60</v>
      </c>
      <c r="J107" s="192">
        <f t="shared" si="23"/>
        <v>0</v>
      </c>
      <c r="K107" s="192">
        <f t="shared" si="20"/>
        <v>0</v>
      </c>
      <c r="L107" s="330"/>
      <c r="M107" s="184"/>
      <c r="N107" s="184"/>
      <c r="O107" s="184"/>
      <c r="P107" s="184"/>
      <c r="Q107" s="184"/>
      <c r="R107" s="184"/>
    </row>
    <row r="108" spans="1:18" s="176" customFormat="1" ht="12.75" hidden="1" customHeight="1" x14ac:dyDescent="0.25">
      <c r="A108" s="482" t="s">
        <v>194</v>
      </c>
      <c r="B108" s="482"/>
      <c r="C108" s="450" t="s">
        <v>195</v>
      </c>
      <c r="D108" s="450"/>
      <c r="E108" s="394" t="s">
        <v>43</v>
      </c>
      <c r="F108" s="394" t="s">
        <v>48</v>
      </c>
      <c r="G108" s="192">
        <v>468</v>
      </c>
      <c r="H108" s="394">
        <f t="shared" si="21"/>
        <v>0</v>
      </c>
      <c r="I108" s="192">
        <f t="shared" si="18"/>
        <v>468</v>
      </c>
      <c r="J108" s="192">
        <f t="shared" si="23"/>
        <v>0</v>
      </c>
      <c r="K108" s="192">
        <f t="shared" si="20"/>
        <v>0</v>
      </c>
      <c r="M108" s="185"/>
      <c r="N108" s="185"/>
      <c r="O108" s="185"/>
      <c r="P108" s="185"/>
      <c r="Q108" s="185"/>
      <c r="R108" s="185"/>
    </row>
    <row r="109" spans="1:18" s="151" customFormat="1" ht="12.75" hidden="1" customHeight="1" x14ac:dyDescent="0.25">
      <c r="A109" s="452"/>
      <c r="B109" s="453"/>
      <c r="C109" s="454"/>
      <c r="D109" s="453"/>
      <c r="E109" s="193"/>
      <c r="F109" s="193"/>
      <c r="G109" s="194"/>
      <c r="H109" s="193"/>
      <c r="I109" s="194"/>
      <c r="J109" s="194"/>
      <c r="K109" s="175"/>
      <c r="L109" s="330"/>
      <c r="M109" s="184"/>
      <c r="N109" s="184"/>
      <c r="O109" s="184"/>
      <c r="P109" s="184"/>
      <c r="Q109" s="184"/>
      <c r="R109" s="184"/>
    </row>
    <row r="110" spans="1:18" s="151" customFormat="1" ht="12.75" customHeight="1" x14ac:dyDescent="0.25">
      <c r="A110" s="472" t="s">
        <v>196</v>
      </c>
      <c r="B110" s="473"/>
      <c r="C110" s="472" t="s">
        <v>197</v>
      </c>
      <c r="D110" s="473"/>
      <c r="E110" s="178" t="s">
        <v>43</v>
      </c>
      <c r="F110" s="178">
        <v>14</v>
      </c>
      <c r="G110" s="179">
        <v>11900</v>
      </c>
      <c r="H110" s="180">
        <v>1</v>
      </c>
      <c r="I110" s="179">
        <f t="shared" ref="I110:I136" si="24">ROUND(G110-((G110*J110)/100),2)</f>
        <v>11900</v>
      </c>
      <c r="J110" s="179">
        <f t="shared" ref="J110" si="25">K$1</f>
        <v>0</v>
      </c>
      <c r="K110" s="179">
        <f t="shared" ref="K110:K136" si="26">ROUND((H110*I110),2)</f>
        <v>11900</v>
      </c>
      <c r="L110" s="330"/>
      <c r="M110" s="184"/>
      <c r="N110" s="184"/>
      <c r="O110" s="184"/>
      <c r="P110" s="184"/>
      <c r="Q110" s="184"/>
      <c r="R110" s="184"/>
    </row>
    <row r="111" spans="1:18" s="151" customFormat="1" ht="12.75" customHeight="1" x14ac:dyDescent="0.25">
      <c r="A111" s="476" t="s">
        <v>198</v>
      </c>
      <c r="B111" s="477"/>
      <c r="C111" s="478" t="s">
        <v>199</v>
      </c>
      <c r="D111" s="479"/>
      <c r="E111" s="394">
        <v>36</v>
      </c>
      <c r="F111" s="394" t="s">
        <v>48</v>
      </c>
      <c r="G111" s="192">
        <v>1071</v>
      </c>
      <c r="H111" s="394">
        <f>H110</f>
        <v>1</v>
      </c>
      <c r="I111" s="192">
        <f t="shared" si="24"/>
        <v>1071</v>
      </c>
      <c r="J111" s="192">
        <f>$K$2</f>
        <v>0</v>
      </c>
      <c r="K111" s="192">
        <f t="shared" si="26"/>
        <v>1071</v>
      </c>
      <c r="L111" s="330"/>
      <c r="M111" s="184"/>
      <c r="N111" s="184"/>
      <c r="O111" s="184"/>
      <c r="P111" s="184"/>
      <c r="Q111" s="184"/>
      <c r="R111" s="184"/>
    </row>
    <row r="112" spans="1:18" s="151" customFormat="1" ht="12.75" customHeight="1" x14ac:dyDescent="0.25">
      <c r="A112" s="476" t="s">
        <v>200</v>
      </c>
      <c r="B112" s="477"/>
      <c r="C112" s="478" t="s">
        <v>201</v>
      </c>
      <c r="D112" s="479"/>
      <c r="E112" s="394" t="s">
        <v>43</v>
      </c>
      <c r="F112" s="394">
        <v>14</v>
      </c>
      <c r="G112" s="192">
        <v>30</v>
      </c>
      <c r="H112" s="394">
        <f t="shared" ref="H112:H132" si="27">H111</f>
        <v>1</v>
      </c>
      <c r="I112" s="192">
        <f t="shared" si="24"/>
        <v>30</v>
      </c>
      <c r="J112" s="192">
        <f t="shared" ref="J112:J114" si="28">K$1</f>
        <v>0</v>
      </c>
      <c r="K112" s="192">
        <f t="shared" si="26"/>
        <v>30</v>
      </c>
      <c r="L112" s="330"/>
      <c r="M112" s="184"/>
      <c r="N112" s="184"/>
      <c r="O112" s="184"/>
      <c r="P112" s="184"/>
      <c r="Q112" s="184"/>
      <c r="R112" s="184"/>
    </row>
    <row r="113" spans="1:18" s="151" customFormat="1" ht="12.75" customHeight="1" x14ac:dyDescent="0.25">
      <c r="A113" s="476" t="s">
        <v>164</v>
      </c>
      <c r="B113" s="477"/>
      <c r="C113" s="478" t="s">
        <v>165</v>
      </c>
      <c r="D113" s="479"/>
      <c r="E113" s="394" t="s">
        <v>43</v>
      </c>
      <c r="F113" s="394">
        <v>14</v>
      </c>
      <c r="G113" s="192">
        <v>0</v>
      </c>
      <c r="H113" s="394">
        <f t="shared" si="27"/>
        <v>1</v>
      </c>
      <c r="I113" s="192">
        <f t="shared" si="24"/>
        <v>0</v>
      </c>
      <c r="J113" s="192">
        <f t="shared" si="28"/>
        <v>0</v>
      </c>
      <c r="K113" s="192">
        <f t="shared" si="26"/>
        <v>0</v>
      </c>
      <c r="L113" s="330"/>
      <c r="M113" s="184"/>
      <c r="N113" s="184"/>
      <c r="O113" s="184"/>
      <c r="P113" s="184"/>
      <c r="Q113" s="184"/>
      <c r="R113" s="184"/>
    </row>
    <row r="114" spans="1:18" s="315" customFormat="1" ht="12.75" customHeight="1" x14ac:dyDescent="0.25">
      <c r="A114" s="476" t="s">
        <v>202</v>
      </c>
      <c r="B114" s="477"/>
      <c r="C114" s="478" t="s">
        <v>203</v>
      </c>
      <c r="D114" s="479"/>
      <c r="E114" s="394" t="s">
        <v>43</v>
      </c>
      <c r="F114" s="394">
        <v>14</v>
      </c>
      <c r="G114" s="192">
        <v>468</v>
      </c>
      <c r="H114" s="394">
        <f t="shared" si="27"/>
        <v>1</v>
      </c>
      <c r="I114" s="192">
        <f t="shared" si="24"/>
        <v>468</v>
      </c>
      <c r="J114" s="192">
        <f t="shared" si="28"/>
        <v>0</v>
      </c>
      <c r="K114" s="192">
        <f t="shared" si="26"/>
        <v>468</v>
      </c>
      <c r="L114" s="330"/>
      <c r="M114" s="184"/>
      <c r="N114" s="184"/>
      <c r="O114" s="184"/>
      <c r="P114" s="184"/>
      <c r="Q114" s="184"/>
      <c r="R114" s="184"/>
    </row>
    <row r="115" spans="1:18" s="315" customFormat="1" ht="12.75" customHeight="1" x14ac:dyDescent="0.25">
      <c r="A115" s="476" t="s">
        <v>204</v>
      </c>
      <c r="B115" s="477"/>
      <c r="C115" s="478" t="s">
        <v>205</v>
      </c>
      <c r="D115" s="479"/>
      <c r="E115" s="394">
        <v>36</v>
      </c>
      <c r="F115" s="394" t="s">
        <v>48</v>
      </c>
      <c r="G115" s="192">
        <v>42</v>
      </c>
      <c r="H115" s="394">
        <f t="shared" si="27"/>
        <v>1</v>
      </c>
      <c r="I115" s="192">
        <f t="shared" si="24"/>
        <v>42</v>
      </c>
      <c r="J115" s="192">
        <f>$K$2</f>
        <v>0</v>
      </c>
      <c r="K115" s="192">
        <f t="shared" si="26"/>
        <v>42</v>
      </c>
      <c r="L115" s="330"/>
      <c r="M115" s="184"/>
      <c r="N115" s="184"/>
      <c r="O115" s="184"/>
      <c r="P115" s="184"/>
      <c r="Q115" s="184"/>
      <c r="R115" s="184"/>
    </row>
    <row r="116" spans="1:18" s="315" customFormat="1" ht="12.75" customHeight="1" x14ac:dyDescent="0.25">
      <c r="A116" s="476" t="s">
        <v>168</v>
      </c>
      <c r="B116" s="477"/>
      <c r="C116" s="478" t="s">
        <v>169</v>
      </c>
      <c r="D116" s="479"/>
      <c r="E116" s="394" t="s">
        <v>43</v>
      </c>
      <c r="F116" s="394">
        <v>14</v>
      </c>
      <c r="G116" s="192">
        <v>1500</v>
      </c>
      <c r="H116" s="394">
        <f t="shared" si="27"/>
        <v>1</v>
      </c>
      <c r="I116" s="192">
        <f t="shared" si="24"/>
        <v>1500</v>
      </c>
      <c r="J116" s="192">
        <f t="shared" ref="J116" si="29">K$1</f>
        <v>0</v>
      </c>
      <c r="K116" s="192">
        <f t="shared" si="26"/>
        <v>1500</v>
      </c>
      <c r="L116" s="330"/>
      <c r="M116" s="184"/>
      <c r="N116" s="184"/>
      <c r="O116" s="184"/>
      <c r="P116" s="184"/>
      <c r="Q116" s="184"/>
      <c r="R116" s="184"/>
    </row>
    <row r="117" spans="1:18" s="315" customFormat="1" ht="12.75" customHeight="1" x14ac:dyDescent="0.25">
      <c r="A117" s="476" t="s">
        <v>170</v>
      </c>
      <c r="B117" s="477"/>
      <c r="C117" s="478" t="s">
        <v>171</v>
      </c>
      <c r="D117" s="479"/>
      <c r="E117" s="394">
        <v>36</v>
      </c>
      <c r="F117" s="394" t="s">
        <v>48</v>
      </c>
      <c r="G117" s="192">
        <v>259</v>
      </c>
      <c r="H117" s="394">
        <f t="shared" si="27"/>
        <v>1</v>
      </c>
      <c r="I117" s="192">
        <f t="shared" si="24"/>
        <v>259</v>
      </c>
      <c r="J117" s="192">
        <f>$K$2</f>
        <v>0</v>
      </c>
      <c r="K117" s="192">
        <f t="shared" si="26"/>
        <v>259</v>
      </c>
      <c r="L117" s="330"/>
      <c r="M117" s="184"/>
      <c r="N117" s="184"/>
      <c r="O117" s="184"/>
      <c r="P117" s="184"/>
      <c r="Q117" s="184"/>
      <c r="R117" s="184"/>
    </row>
    <row r="118" spans="1:18" s="315" customFormat="1" ht="12.75" customHeight="1" x14ac:dyDescent="0.25">
      <c r="A118" s="476" t="s">
        <v>172</v>
      </c>
      <c r="B118" s="477"/>
      <c r="C118" s="478" t="s">
        <v>173</v>
      </c>
      <c r="D118" s="479"/>
      <c r="E118" s="394" t="s">
        <v>43</v>
      </c>
      <c r="F118" s="394">
        <v>14</v>
      </c>
      <c r="G118" s="192">
        <v>99</v>
      </c>
      <c r="H118" s="394">
        <f t="shared" si="27"/>
        <v>1</v>
      </c>
      <c r="I118" s="192">
        <f t="shared" si="24"/>
        <v>99</v>
      </c>
      <c r="J118" s="192">
        <f t="shared" ref="J118:J136" si="30">K$1</f>
        <v>0</v>
      </c>
      <c r="K118" s="192">
        <f t="shared" si="26"/>
        <v>99</v>
      </c>
      <c r="L118" s="330"/>
      <c r="M118" s="184"/>
      <c r="N118" s="184"/>
      <c r="O118" s="184"/>
      <c r="P118" s="184"/>
      <c r="Q118" s="184"/>
      <c r="R118" s="184"/>
    </row>
    <row r="119" spans="1:18" s="315" customFormat="1" ht="12.75" customHeight="1" x14ac:dyDescent="0.25">
      <c r="A119" s="476" t="s">
        <v>206</v>
      </c>
      <c r="B119" s="477"/>
      <c r="C119" s="478" t="s">
        <v>207</v>
      </c>
      <c r="D119" s="479"/>
      <c r="E119" s="394" t="s">
        <v>43</v>
      </c>
      <c r="F119" s="394">
        <v>14</v>
      </c>
      <c r="G119" s="192">
        <v>499</v>
      </c>
      <c r="H119" s="394">
        <f t="shared" si="27"/>
        <v>1</v>
      </c>
      <c r="I119" s="192">
        <f t="shared" si="24"/>
        <v>499</v>
      </c>
      <c r="J119" s="192">
        <f t="shared" si="30"/>
        <v>0</v>
      </c>
      <c r="K119" s="192">
        <f t="shared" si="26"/>
        <v>499</v>
      </c>
      <c r="L119" s="330"/>
      <c r="M119" s="184"/>
      <c r="N119" s="184"/>
      <c r="O119" s="184"/>
      <c r="P119" s="184"/>
      <c r="Q119" s="184"/>
      <c r="R119" s="184"/>
    </row>
    <row r="120" spans="1:18" s="315" customFormat="1" ht="12.75" customHeight="1" x14ac:dyDescent="0.25">
      <c r="A120" s="476" t="s">
        <v>208</v>
      </c>
      <c r="B120" s="477"/>
      <c r="C120" s="478" t="s">
        <v>209</v>
      </c>
      <c r="D120" s="479"/>
      <c r="E120" s="394" t="s">
        <v>43</v>
      </c>
      <c r="F120" s="394">
        <v>14</v>
      </c>
      <c r="G120" s="192">
        <v>0</v>
      </c>
      <c r="H120" s="394">
        <f t="shared" si="27"/>
        <v>1</v>
      </c>
      <c r="I120" s="192">
        <f t="shared" si="24"/>
        <v>0</v>
      </c>
      <c r="J120" s="192">
        <f t="shared" si="30"/>
        <v>0</v>
      </c>
      <c r="K120" s="192">
        <f t="shared" si="26"/>
        <v>0</v>
      </c>
      <c r="L120" s="330"/>
      <c r="M120" s="184"/>
      <c r="N120" s="184"/>
      <c r="O120" s="184"/>
      <c r="P120" s="184"/>
      <c r="Q120" s="184"/>
      <c r="R120" s="184"/>
    </row>
    <row r="121" spans="1:18" s="151" customFormat="1" ht="12.75" customHeight="1" x14ac:dyDescent="0.25">
      <c r="A121" s="476" t="s">
        <v>210</v>
      </c>
      <c r="B121" s="477"/>
      <c r="C121" s="478" t="s">
        <v>211</v>
      </c>
      <c r="D121" s="479"/>
      <c r="E121" s="394" t="s">
        <v>43</v>
      </c>
      <c r="F121" s="394">
        <v>14</v>
      </c>
      <c r="G121" s="192">
        <v>0</v>
      </c>
      <c r="H121" s="394">
        <f t="shared" si="27"/>
        <v>1</v>
      </c>
      <c r="I121" s="192">
        <f t="shared" si="24"/>
        <v>0</v>
      </c>
      <c r="J121" s="192">
        <f t="shared" si="30"/>
        <v>0</v>
      </c>
      <c r="K121" s="192">
        <f t="shared" si="26"/>
        <v>0</v>
      </c>
      <c r="L121" s="330"/>
      <c r="M121" s="184"/>
      <c r="N121" s="184"/>
      <c r="O121" s="184"/>
      <c r="P121" s="184"/>
      <c r="Q121" s="184"/>
      <c r="R121" s="184"/>
    </row>
    <row r="122" spans="1:18" s="151" customFormat="1" ht="12.75" customHeight="1" x14ac:dyDescent="0.25">
      <c r="A122" s="476" t="s">
        <v>212</v>
      </c>
      <c r="B122" s="477"/>
      <c r="C122" s="478" t="s">
        <v>213</v>
      </c>
      <c r="D122" s="479"/>
      <c r="E122" s="394" t="s">
        <v>43</v>
      </c>
      <c r="F122" s="394">
        <v>14</v>
      </c>
      <c r="G122" s="192">
        <v>0</v>
      </c>
      <c r="H122" s="394">
        <f t="shared" si="27"/>
        <v>1</v>
      </c>
      <c r="I122" s="192">
        <f t="shared" si="24"/>
        <v>0</v>
      </c>
      <c r="J122" s="192">
        <f t="shared" si="30"/>
        <v>0</v>
      </c>
      <c r="K122" s="192">
        <f t="shared" si="26"/>
        <v>0</v>
      </c>
      <c r="L122" s="330"/>
      <c r="M122" s="184"/>
      <c r="N122" s="184"/>
      <c r="O122" s="184"/>
      <c r="P122" s="184"/>
      <c r="Q122" s="184"/>
      <c r="R122" s="184"/>
    </row>
    <row r="123" spans="1:18" s="151" customFormat="1" ht="12.75" customHeight="1" x14ac:dyDescent="0.25">
      <c r="A123" s="476" t="s">
        <v>214</v>
      </c>
      <c r="B123" s="477"/>
      <c r="C123" s="478" t="s">
        <v>215</v>
      </c>
      <c r="D123" s="479"/>
      <c r="E123" s="394" t="s">
        <v>43</v>
      </c>
      <c r="F123" s="394">
        <v>14</v>
      </c>
      <c r="G123" s="192">
        <v>0</v>
      </c>
      <c r="H123" s="394">
        <f t="shared" si="27"/>
        <v>1</v>
      </c>
      <c r="I123" s="192">
        <f t="shared" si="24"/>
        <v>0</v>
      </c>
      <c r="J123" s="192">
        <f t="shared" si="30"/>
        <v>0</v>
      </c>
      <c r="K123" s="192">
        <f t="shared" si="26"/>
        <v>0</v>
      </c>
      <c r="L123" s="330"/>
      <c r="M123" s="184"/>
      <c r="N123" s="184"/>
      <c r="O123" s="184"/>
      <c r="P123" s="184"/>
      <c r="Q123" s="184"/>
      <c r="R123" s="184"/>
    </row>
    <row r="124" spans="1:18" s="151" customFormat="1" ht="12.75" customHeight="1" x14ac:dyDescent="0.25">
      <c r="A124" s="476" t="s">
        <v>216</v>
      </c>
      <c r="B124" s="477"/>
      <c r="C124" s="478" t="s">
        <v>217</v>
      </c>
      <c r="D124" s="479"/>
      <c r="E124" s="394" t="s">
        <v>43</v>
      </c>
      <c r="F124" s="394">
        <v>14</v>
      </c>
      <c r="G124" s="192">
        <v>0</v>
      </c>
      <c r="H124" s="394">
        <f t="shared" si="27"/>
        <v>1</v>
      </c>
      <c r="I124" s="192">
        <f t="shared" si="24"/>
        <v>0</v>
      </c>
      <c r="J124" s="192">
        <f t="shared" si="30"/>
        <v>0</v>
      </c>
      <c r="K124" s="192">
        <f t="shared" si="26"/>
        <v>0</v>
      </c>
      <c r="L124" s="330"/>
      <c r="M124" s="184"/>
      <c r="N124" s="184"/>
      <c r="O124" s="184"/>
      <c r="P124" s="184"/>
      <c r="Q124" s="184"/>
      <c r="R124" s="184"/>
    </row>
    <row r="125" spans="1:18" s="151" customFormat="1" ht="12.75" customHeight="1" x14ac:dyDescent="0.25">
      <c r="A125" s="476" t="s">
        <v>164</v>
      </c>
      <c r="B125" s="477"/>
      <c r="C125" s="478" t="s">
        <v>165</v>
      </c>
      <c r="D125" s="479"/>
      <c r="E125" s="394" t="s">
        <v>43</v>
      </c>
      <c r="F125" s="394">
        <v>14</v>
      </c>
      <c r="G125" s="192">
        <v>0</v>
      </c>
      <c r="H125" s="394">
        <f t="shared" si="27"/>
        <v>1</v>
      </c>
      <c r="I125" s="192">
        <f t="shared" si="24"/>
        <v>0</v>
      </c>
      <c r="J125" s="192">
        <f t="shared" si="30"/>
        <v>0</v>
      </c>
      <c r="K125" s="192">
        <f t="shared" si="26"/>
        <v>0</v>
      </c>
      <c r="L125" s="330"/>
      <c r="M125" s="184"/>
      <c r="N125" s="184"/>
      <c r="O125" s="184"/>
      <c r="P125" s="184"/>
      <c r="Q125" s="184"/>
      <c r="R125" s="184"/>
    </row>
    <row r="126" spans="1:18" s="151" customFormat="1" ht="12.75" customHeight="1" x14ac:dyDescent="0.25">
      <c r="A126" s="476" t="s">
        <v>218</v>
      </c>
      <c r="B126" s="477"/>
      <c r="C126" s="478" t="s">
        <v>219</v>
      </c>
      <c r="D126" s="479"/>
      <c r="E126" s="394" t="s">
        <v>43</v>
      </c>
      <c r="F126" s="394">
        <v>14</v>
      </c>
      <c r="G126" s="192">
        <v>0</v>
      </c>
      <c r="H126" s="394">
        <f t="shared" si="27"/>
        <v>1</v>
      </c>
      <c r="I126" s="192">
        <f t="shared" si="24"/>
        <v>0</v>
      </c>
      <c r="J126" s="192">
        <f t="shared" si="30"/>
        <v>0</v>
      </c>
      <c r="K126" s="192">
        <f t="shared" si="26"/>
        <v>0</v>
      </c>
      <c r="L126" s="330"/>
      <c r="M126" s="184"/>
      <c r="N126" s="184"/>
      <c r="O126" s="184"/>
      <c r="P126" s="184"/>
      <c r="Q126" s="184"/>
      <c r="R126" s="184"/>
    </row>
    <row r="127" spans="1:18" s="151" customFormat="1" ht="12.75" customHeight="1" x14ac:dyDescent="0.25">
      <c r="A127" s="476" t="s">
        <v>220</v>
      </c>
      <c r="B127" s="477"/>
      <c r="C127" s="478" t="s">
        <v>221</v>
      </c>
      <c r="D127" s="479"/>
      <c r="E127" s="394" t="s">
        <v>43</v>
      </c>
      <c r="F127" s="394">
        <v>14</v>
      </c>
      <c r="G127" s="192">
        <v>0</v>
      </c>
      <c r="H127" s="394">
        <f t="shared" si="27"/>
        <v>1</v>
      </c>
      <c r="I127" s="192">
        <f t="shared" si="24"/>
        <v>0</v>
      </c>
      <c r="J127" s="192">
        <f t="shared" si="30"/>
        <v>0</v>
      </c>
      <c r="K127" s="192">
        <f t="shared" si="26"/>
        <v>0</v>
      </c>
      <c r="L127" s="330"/>
      <c r="M127" s="184"/>
      <c r="N127" s="184"/>
      <c r="O127" s="184"/>
      <c r="P127" s="184"/>
      <c r="Q127" s="184"/>
      <c r="R127" s="184"/>
    </row>
    <row r="128" spans="1:18" s="151" customFormat="1" ht="12.75" customHeight="1" x14ac:dyDescent="0.25">
      <c r="A128" s="476" t="s">
        <v>222</v>
      </c>
      <c r="B128" s="477"/>
      <c r="C128" s="478" t="s">
        <v>223</v>
      </c>
      <c r="D128" s="479"/>
      <c r="E128" s="394" t="s">
        <v>43</v>
      </c>
      <c r="F128" s="394">
        <v>14</v>
      </c>
      <c r="G128" s="192">
        <v>0</v>
      </c>
      <c r="H128" s="394">
        <f t="shared" si="27"/>
        <v>1</v>
      </c>
      <c r="I128" s="192">
        <f t="shared" si="24"/>
        <v>0</v>
      </c>
      <c r="J128" s="192">
        <f t="shared" si="30"/>
        <v>0</v>
      </c>
      <c r="K128" s="192">
        <f t="shared" si="26"/>
        <v>0</v>
      </c>
      <c r="L128" s="330"/>
      <c r="M128" s="184"/>
      <c r="N128" s="184"/>
      <c r="O128" s="184"/>
      <c r="P128" s="184"/>
      <c r="Q128" s="184"/>
      <c r="R128" s="184"/>
    </row>
    <row r="129" spans="1:18" s="151" customFormat="1" ht="12.75" customHeight="1" x14ac:dyDescent="0.25">
      <c r="A129" s="476" t="s">
        <v>224</v>
      </c>
      <c r="B129" s="477"/>
      <c r="C129" s="478" t="s">
        <v>225</v>
      </c>
      <c r="D129" s="479"/>
      <c r="E129" s="394" t="s">
        <v>43</v>
      </c>
      <c r="F129" s="394">
        <v>14</v>
      </c>
      <c r="G129" s="192">
        <v>0</v>
      </c>
      <c r="H129" s="394">
        <f t="shared" si="27"/>
        <v>1</v>
      </c>
      <c r="I129" s="192">
        <f t="shared" si="24"/>
        <v>0</v>
      </c>
      <c r="J129" s="192">
        <f t="shared" si="30"/>
        <v>0</v>
      </c>
      <c r="K129" s="192">
        <f t="shared" si="26"/>
        <v>0</v>
      </c>
      <c r="L129" s="330"/>
      <c r="M129" s="184"/>
      <c r="N129" s="184"/>
      <c r="O129" s="184"/>
      <c r="P129" s="184"/>
      <c r="Q129" s="184"/>
      <c r="R129" s="184"/>
    </row>
    <row r="130" spans="1:18" s="151" customFormat="1" ht="12.75" customHeight="1" x14ac:dyDescent="0.25">
      <c r="A130" s="476" t="s">
        <v>226</v>
      </c>
      <c r="B130" s="477"/>
      <c r="C130" s="478" t="s">
        <v>227</v>
      </c>
      <c r="D130" s="479"/>
      <c r="E130" s="394" t="s">
        <v>43</v>
      </c>
      <c r="F130" s="394">
        <v>14</v>
      </c>
      <c r="G130" s="192">
        <v>0</v>
      </c>
      <c r="H130" s="394">
        <f t="shared" si="27"/>
        <v>1</v>
      </c>
      <c r="I130" s="192">
        <f t="shared" si="24"/>
        <v>0</v>
      </c>
      <c r="J130" s="192">
        <f t="shared" si="30"/>
        <v>0</v>
      </c>
      <c r="K130" s="192">
        <f t="shared" si="26"/>
        <v>0</v>
      </c>
      <c r="L130" s="330"/>
      <c r="M130" s="184"/>
      <c r="N130" s="184"/>
      <c r="O130" s="184"/>
      <c r="P130" s="184"/>
      <c r="Q130" s="184"/>
      <c r="R130" s="184"/>
    </row>
    <row r="131" spans="1:18" s="151" customFormat="1" ht="12.75" customHeight="1" x14ac:dyDescent="0.25">
      <c r="A131" s="476" t="s">
        <v>176</v>
      </c>
      <c r="B131" s="477"/>
      <c r="C131" s="478" t="s">
        <v>177</v>
      </c>
      <c r="D131" s="479"/>
      <c r="E131" s="394" t="s">
        <v>43</v>
      </c>
      <c r="F131" s="394">
        <v>21</v>
      </c>
      <c r="G131" s="192">
        <v>0</v>
      </c>
      <c r="H131" s="394">
        <f t="shared" si="27"/>
        <v>1</v>
      </c>
      <c r="I131" s="192">
        <f t="shared" si="24"/>
        <v>0</v>
      </c>
      <c r="J131" s="192">
        <f t="shared" si="30"/>
        <v>0</v>
      </c>
      <c r="K131" s="192">
        <f t="shared" si="26"/>
        <v>0</v>
      </c>
      <c r="L131" s="330"/>
      <c r="M131" s="184"/>
      <c r="N131" s="184"/>
      <c r="O131" s="184"/>
      <c r="P131" s="184"/>
      <c r="Q131" s="184"/>
      <c r="R131" s="184"/>
    </row>
    <row r="132" spans="1:18" s="151" customFormat="1" ht="12.75" customHeight="1" x14ac:dyDescent="0.25">
      <c r="A132" s="476" t="s">
        <v>190</v>
      </c>
      <c r="B132" s="477"/>
      <c r="C132" s="478" t="s">
        <v>191</v>
      </c>
      <c r="D132" s="479"/>
      <c r="E132" s="394" t="s">
        <v>43</v>
      </c>
      <c r="F132" s="394">
        <v>21</v>
      </c>
      <c r="G132" s="192">
        <v>0</v>
      </c>
      <c r="H132" s="394">
        <f t="shared" si="27"/>
        <v>1</v>
      </c>
      <c r="I132" s="192">
        <f t="shared" si="24"/>
        <v>0</v>
      </c>
      <c r="J132" s="192">
        <f t="shared" si="30"/>
        <v>0</v>
      </c>
      <c r="K132" s="192">
        <f t="shared" si="26"/>
        <v>0</v>
      </c>
      <c r="L132" s="330"/>
      <c r="M132" s="184"/>
      <c r="N132" s="184"/>
      <c r="O132" s="184"/>
      <c r="P132" s="184"/>
      <c r="Q132" s="184"/>
      <c r="R132" s="184"/>
    </row>
    <row r="133" spans="1:18" s="151" customFormat="1" ht="12.75" customHeight="1" x14ac:dyDescent="0.25">
      <c r="A133" s="476" t="s">
        <v>228</v>
      </c>
      <c r="B133" s="477"/>
      <c r="C133" s="478" t="s">
        <v>229</v>
      </c>
      <c r="D133" s="479"/>
      <c r="E133" s="394" t="s">
        <v>43</v>
      </c>
      <c r="F133" s="394">
        <v>14</v>
      </c>
      <c r="G133" s="192">
        <v>0</v>
      </c>
      <c r="H133" s="394">
        <f>H132*2</f>
        <v>2</v>
      </c>
      <c r="I133" s="192">
        <f t="shared" si="24"/>
        <v>0</v>
      </c>
      <c r="J133" s="192">
        <f t="shared" si="30"/>
        <v>0</v>
      </c>
      <c r="K133" s="192">
        <f t="shared" si="26"/>
        <v>0</v>
      </c>
      <c r="L133" s="330"/>
      <c r="M133" s="184"/>
      <c r="N133" s="184"/>
      <c r="O133" s="184"/>
      <c r="P133" s="184"/>
      <c r="Q133" s="184"/>
      <c r="R133" s="184"/>
    </row>
    <row r="134" spans="1:18" s="151" customFormat="1" ht="12.75" customHeight="1" x14ac:dyDescent="0.25">
      <c r="A134" s="476" t="s">
        <v>230</v>
      </c>
      <c r="B134" s="477"/>
      <c r="C134" s="478" t="s">
        <v>231</v>
      </c>
      <c r="D134" s="479"/>
      <c r="E134" s="394" t="s">
        <v>43</v>
      </c>
      <c r="F134" s="394">
        <v>14</v>
      </c>
      <c r="G134" s="192">
        <v>0</v>
      </c>
      <c r="H134" s="394">
        <f>H111</f>
        <v>1</v>
      </c>
      <c r="I134" s="192">
        <f t="shared" si="24"/>
        <v>0</v>
      </c>
      <c r="J134" s="192">
        <f t="shared" si="30"/>
        <v>0</v>
      </c>
      <c r="K134" s="192">
        <f t="shared" si="26"/>
        <v>0</v>
      </c>
      <c r="L134" s="330"/>
      <c r="M134" s="184"/>
      <c r="N134" s="184"/>
      <c r="O134" s="184"/>
      <c r="P134" s="184"/>
      <c r="Q134" s="184"/>
      <c r="R134" s="184"/>
    </row>
    <row r="135" spans="1:18" s="151" customFormat="1" ht="12.75" customHeight="1" x14ac:dyDescent="0.25">
      <c r="A135" s="476" t="s">
        <v>232</v>
      </c>
      <c r="B135" s="477"/>
      <c r="C135" s="478" t="s">
        <v>233</v>
      </c>
      <c r="D135" s="479"/>
      <c r="E135" s="394" t="s">
        <v>43</v>
      </c>
      <c r="F135" s="394">
        <v>14</v>
      </c>
      <c r="G135" s="192">
        <v>0</v>
      </c>
      <c r="H135" s="394">
        <f t="shared" ref="H135:H136" si="31">H134</f>
        <v>1</v>
      </c>
      <c r="I135" s="192">
        <f t="shared" si="24"/>
        <v>0</v>
      </c>
      <c r="J135" s="192">
        <f t="shared" si="30"/>
        <v>0</v>
      </c>
      <c r="K135" s="192">
        <f t="shared" si="26"/>
        <v>0</v>
      </c>
      <c r="L135" s="330"/>
      <c r="M135" s="184"/>
      <c r="N135" s="184"/>
      <c r="O135" s="184"/>
      <c r="P135" s="184"/>
      <c r="Q135" s="184"/>
      <c r="R135" s="184"/>
    </row>
    <row r="136" spans="1:18" s="176" customFormat="1" ht="12.75" customHeight="1" x14ac:dyDescent="0.25">
      <c r="A136" s="476" t="s">
        <v>234</v>
      </c>
      <c r="B136" s="477"/>
      <c r="C136" s="478" t="s">
        <v>235</v>
      </c>
      <c r="D136" s="479"/>
      <c r="E136" s="394" t="s">
        <v>43</v>
      </c>
      <c r="F136" s="394">
        <v>14</v>
      </c>
      <c r="G136" s="192">
        <v>0</v>
      </c>
      <c r="H136" s="394">
        <f t="shared" si="31"/>
        <v>1</v>
      </c>
      <c r="I136" s="192">
        <f t="shared" si="24"/>
        <v>0</v>
      </c>
      <c r="J136" s="192">
        <f t="shared" si="30"/>
        <v>0</v>
      </c>
      <c r="K136" s="192">
        <f t="shared" si="26"/>
        <v>0</v>
      </c>
      <c r="M136" s="185"/>
      <c r="N136" s="185"/>
      <c r="O136" s="185"/>
      <c r="P136" s="185"/>
      <c r="Q136" s="185"/>
      <c r="R136" s="185"/>
    </row>
    <row r="137" spans="1:18" s="176" customFormat="1" ht="12.75" customHeight="1" x14ac:dyDescent="0.25">
      <c r="A137" s="452"/>
      <c r="B137" s="453"/>
      <c r="C137" s="454"/>
      <c r="D137" s="453"/>
      <c r="E137" s="193"/>
      <c r="F137" s="193"/>
      <c r="G137" s="194"/>
      <c r="H137" s="193"/>
      <c r="I137" s="194"/>
      <c r="J137" s="194"/>
      <c r="K137" s="175"/>
      <c r="M137" s="185"/>
      <c r="N137" s="185"/>
      <c r="O137" s="185"/>
      <c r="P137" s="185"/>
      <c r="Q137" s="185"/>
      <c r="R137" s="185"/>
    </row>
    <row r="138" spans="1:18" s="151" customFormat="1" ht="12.75" customHeight="1" x14ac:dyDescent="0.25">
      <c r="A138" s="195" t="s">
        <v>236</v>
      </c>
      <c r="B138" s="391"/>
      <c r="C138" s="390"/>
      <c r="D138" s="391"/>
      <c r="E138" s="451"/>
      <c r="F138" s="451"/>
      <c r="G138" s="451"/>
      <c r="H138" s="451"/>
      <c r="I138" s="451"/>
      <c r="J138" s="451"/>
      <c r="K138" s="378"/>
      <c r="L138" s="330"/>
      <c r="M138" s="184"/>
      <c r="N138" s="184"/>
      <c r="O138" s="184"/>
      <c r="P138" s="184"/>
      <c r="Q138" s="184"/>
      <c r="R138" s="184"/>
    </row>
    <row r="139" spans="1:18" s="151" customFormat="1" ht="12.75" customHeight="1" x14ac:dyDescent="0.25">
      <c r="A139" s="456" t="s">
        <v>237</v>
      </c>
      <c r="B139" s="451"/>
      <c r="C139" s="451" t="s">
        <v>203</v>
      </c>
      <c r="D139" s="451"/>
      <c r="E139" s="178" t="s">
        <v>43</v>
      </c>
      <c r="F139" s="178">
        <v>14</v>
      </c>
      <c r="G139" s="179">
        <v>468</v>
      </c>
      <c r="H139" s="180">
        <v>1</v>
      </c>
      <c r="I139" s="179">
        <f t="shared" ref="I139:I145" si="32">ROUND(G139-((G139*J139)/100),2)</f>
        <v>468</v>
      </c>
      <c r="J139" s="179">
        <f t="shared" ref="J139:J145" si="33">K$1</f>
        <v>0</v>
      </c>
      <c r="K139" s="179">
        <f t="shared" ref="K139:K145" si="34">ROUND((H139*I139),2)</f>
        <v>468</v>
      </c>
      <c r="L139" s="330"/>
      <c r="M139" s="184"/>
      <c r="N139" s="184"/>
      <c r="O139" s="184"/>
      <c r="P139" s="184"/>
      <c r="Q139" s="184"/>
      <c r="R139" s="184"/>
    </row>
    <row r="140" spans="1:18" s="151" customFormat="1" ht="12.75" customHeight="1" x14ac:dyDescent="0.25">
      <c r="A140" s="480" t="s">
        <v>204</v>
      </c>
      <c r="B140" s="481"/>
      <c r="C140" s="450" t="s">
        <v>205</v>
      </c>
      <c r="D140" s="450"/>
      <c r="E140" s="394">
        <v>36</v>
      </c>
      <c r="F140" s="394" t="s">
        <v>48</v>
      </c>
      <c r="G140" s="192">
        <v>42</v>
      </c>
      <c r="H140" s="394">
        <f>H139</f>
        <v>1</v>
      </c>
      <c r="I140" s="192">
        <f t="shared" si="32"/>
        <v>42</v>
      </c>
      <c r="J140" s="192">
        <f>$K$2</f>
        <v>0</v>
      </c>
      <c r="K140" s="192">
        <f t="shared" si="34"/>
        <v>42</v>
      </c>
      <c r="L140" s="330"/>
      <c r="M140" s="184"/>
      <c r="N140" s="184"/>
      <c r="O140" s="184"/>
      <c r="P140" s="184"/>
      <c r="Q140" s="184"/>
      <c r="R140" s="184"/>
    </row>
    <row r="141" spans="1:18" s="151" customFormat="1" ht="12.75" customHeight="1" x14ac:dyDescent="0.25">
      <c r="A141" s="392" t="s">
        <v>238</v>
      </c>
      <c r="B141" s="181"/>
      <c r="C141" s="390" t="s">
        <v>239</v>
      </c>
      <c r="D141" s="391"/>
      <c r="E141" s="178" t="s">
        <v>43</v>
      </c>
      <c r="F141" s="178">
        <v>14</v>
      </c>
      <c r="G141" s="179">
        <v>30</v>
      </c>
      <c r="H141" s="180">
        <f>H139</f>
        <v>1</v>
      </c>
      <c r="I141" s="179">
        <f t="shared" si="32"/>
        <v>30</v>
      </c>
      <c r="J141" s="179">
        <f t="shared" si="33"/>
        <v>0</v>
      </c>
      <c r="K141" s="179">
        <f t="shared" si="34"/>
        <v>30</v>
      </c>
      <c r="L141" s="330"/>
      <c r="M141" s="184"/>
      <c r="N141" s="184"/>
      <c r="O141" s="184"/>
      <c r="P141" s="184"/>
      <c r="Q141" s="184"/>
      <c r="R141" s="184"/>
    </row>
    <row r="142" spans="1:18" s="151" customFormat="1" ht="12.75" customHeight="1" x14ac:dyDescent="0.25">
      <c r="A142" s="483" t="s">
        <v>240</v>
      </c>
      <c r="B142" s="484"/>
      <c r="C142" s="451" t="s">
        <v>241</v>
      </c>
      <c r="D142" s="451"/>
      <c r="E142" s="197" t="s">
        <v>43</v>
      </c>
      <c r="F142" s="178">
        <v>14</v>
      </c>
      <c r="G142" s="179">
        <v>676</v>
      </c>
      <c r="H142" s="178">
        <v>0</v>
      </c>
      <c r="I142" s="179">
        <f t="shared" si="32"/>
        <v>676</v>
      </c>
      <c r="J142" s="179">
        <f t="shared" si="33"/>
        <v>0</v>
      </c>
      <c r="K142" s="179">
        <f t="shared" si="34"/>
        <v>0</v>
      </c>
      <c r="L142" s="343" t="s">
        <v>70</v>
      </c>
      <c r="M142" s="184"/>
      <c r="N142" s="184"/>
      <c r="O142" s="184"/>
      <c r="P142" s="184"/>
      <c r="Q142" s="184"/>
      <c r="R142" s="184"/>
    </row>
    <row r="143" spans="1:18" s="151" customFormat="1" ht="12.75" customHeight="1" x14ac:dyDescent="0.25">
      <c r="A143" s="483" t="s">
        <v>242</v>
      </c>
      <c r="B143" s="484"/>
      <c r="C143" s="451" t="s">
        <v>243</v>
      </c>
      <c r="D143" s="451"/>
      <c r="E143" s="197" t="s">
        <v>43</v>
      </c>
      <c r="F143" s="178">
        <v>14</v>
      </c>
      <c r="G143" s="179">
        <v>65</v>
      </c>
      <c r="H143" s="180">
        <f>H64</f>
        <v>1</v>
      </c>
      <c r="I143" s="179">
        <f t="shared" si="32"/>
        <v>65</v>
      </c>
      <c r="J143" s="179">
        <f t="shared" si="33"/>
        <v>0</v>
      </c>
      <c r="K143" s="179">
        <f t="shared" si="34"/>
        <v>65</v>
      </c>
      <c r="L143" s="343" t="s">
        <v>70</v>
      </c>
      <c r="M143" s="184"/>
      <c r="N143" s="184"/>
      <c r="O143" s="184"/>
      <c r="P143" s="184"/>
      <c r="Q143" s="184"/>
      <c r="R143" s="184"/>
    </row>
    <row r="144" spans="1:18" s="151" customFormat="1" ht="12.75" customHeight="1" x14ac:dyDescent="0.25">
      <c r="A144" s="483" t="s">
        <v>244</v>
      </c>
      <c r="B144" s="484"/>
      <c r="C144" s="451" t="s">
        <v>132</v>
      </c>
      <c r="D144" s="451"/>
      <c r="E144" s="197" t="s">
        <v>43</v>
      </c>
      <c r="F144" s="178">
        <v>14</v>
      </c>
      <c r="G144" s="179">
        <v>10</v>
      </c>
      <c r="H144" s="180">
        <f>H143</f>
        <v>1</v>
      </c>
      <c r="I144" s="179">
        <f t="shared" si="32"/>
        <v>10</v>
      </c>
      <c r="J144" s="179">
        <f t="shared" si="33"/>
        <v>0</v>
      </c>
      <c r="K144" s="179">
        <f t="shared" si="34"/>
        <v>10</v>
      </c>
      <c r="L144" s="330"/>
      <c r="M144" s="184"/>
      <c r="N144" s="184"/>
      <c r="O144" s="184"/>
      <c r="P144" s="184"/>
      <c r="Q144" s="184"/>
      <c r="R144" s="184"/>
    </row>
    <row r="145" spans="1:18" ht="12.75" customHeight="1" x14ac:dyDescent="0.25">
      <c r="A145" s="450"/>
      <c r="B145" s="450"/>
      <c r="C145" s="450"/>
      <c r="D145" s="450"/>
      <c r="E145" s="394"/>
      <c r="F145" s="394"/>
      <c r="G145" s="192">
        <v>0</v>
      </c>
      <c r="H145" s="394">
        <v>0</v>
      </c>
      <c r="I145" s="192">
        <f t="shared" si="32"/>
        <v>0</v>
      </c>
      <c r="J145" s="192">
        <f t="shared" si="33"/>
        <v>0</v>
      </c>
      <c r="K145" s="192">
        <f t="shared" si="34"/>
        <v>0</v>
      </c>
      <c r="L145" s="330"/>
      <c r="M145" s="184"/>
      <c r="N145" s="184"/>
      <c r="O145" s="184"/>
      <c r="P145" s="184"/>
      <c r="Q145" s="184"/>
      <c r="R145" s="184"/>
    </row>
    <row r="146" spans="1:18" ht="12.75" customHeight="1" x14ac:dyDescent="0.25">
      <c r="A146" s="165"/>
      <c r="B146" s="165"/>
      <c r="C146" s="166"/>
      <c r="D146" s="165"/>
      <c r="E146" s="167"/>
      <c r="F146" s="167"/>
      <c r="G146" s="168"/>
      <c r="H146" s="167"/>
      <c r="I146" s="168"/>
      <c r="J146" s="168"/>
      <c r="K146" s="162"/>
      <c r="L146" s="330"/>
      <c r="M146" s="184"/>
      <c r="N146" s="184"/>
      <c r="O146" s="184"/>
      <c r="P146" s="184"/>
      <c r="Q146" s="184"/>
      <c r="R146" s="184"/>
    </row>
    <row r="147" spans="1:18" ht="12.75" customHeight="1" x14ac:dyDescent="0.25">
      <c r="A147" s="169" t="s">
        <v>245</v>
      </c>
      <c r="B147" s="165"/>
      <c r="C147" s="166"/>
      <c r="D147" s="165"/>
      <c r="E147" s="167"/>
      <c r="F147" s="167"/>
      <c r="G147" s="168"/>
      <c r="H147" s="167"/>
      <c r="I147" s="168"/>
      <c r="J147" s="168"/>
      <c r="K147" s="162"/>
      <c r="L147" s="330"/>
      <c r="M147" s="184"/>
      <c r="N147" s="184"/>
      <c r="O147" s="184"/>
      <c r="P147" s="184"/>
      <c r="Q147" s="184"/>
      <c r="R147" s="184"/>
    </row>
    <row r="148" spans="1:18" s="31" customFormat="1" ht="12.75" customHeight="1" x14ac:dyDescent="0.25">
      <c r="A148" s="170"/>
      <c r="B148" s="165"/>
      <c r="C148" s="166"/>
      <c r="D148" s="165"/>
      <c r="E148" s="167"/>
      <c r="F148" s="167"/>
      <c r="G148" s="168"/>
      <c r="H148" s="167"/>
      <c r="I148" s="168"/>
      <c r="J148" s="168"/>
      <c r="K148" s="162"/>
      <c r="M148" s="188" t="s">
        <v>39</v>
      </c>
      <c r="N148" s="188">
        <f>SUM(K150:K277)</f>
        <v>141327.59999999998</v>
      </c>
      <c r="O148" s="188" t="s">
        <v>39</v>
      </c>
      <c r="P148" s="188" t="s">
        <v>39</v>
      </c>
      <c r="Q148" s="188" t="s">
        <v>39</v>
      </c>
      <c r="R148" s="188" t="s">
        <v>39</v>
      </c>
    </row>
    <row r="149" spans="1:18" ht="12.75" customHeight="1" x14ac:dyDescent="0.25">
      <c r="A149" s="143" t="s">
        <v>39</v>
      </c>
      <c r="B149" s="468" t="s">
        <v>246</v>
      </c>
      <c r="C149" s="469" t="s">
        <v>39</v>
      </c>
      <c r="D149" s="469" t="s">
        <v>39</v>
      </c>
      <c r="E149" s="469" t="s">
        <v>39</v>
      </c>
      <c r="F149" s="469" t="s">
        <v>39</v>
      </c>
      <c r="G149" s="469" t="s">
        <v>39</v>
      </c>
      <c r="H149" s="469" t="s">
        <v>39</v>
      </c>
      <c r="I149" s="469" t="s">
        <v>39</v>
      </c>
      <c r="J149" s="469" t="s">
        <v>39</v>
      </c>
      <c r="K149" s="143" t="s">
        <v>39</v>
      </c>
      <c r="L149" s="330"/>
      <c r="M149" s="184"/>
      <c r="N149" s="184"/>
      <c r="O149" s="184"/>
      <c r="P149" s="184"/>
      <c r="Q149" s="184"/>
      <c r="R149" s="184"/>
    </row>
    <row r="150" spans="1:18" ht="12.75" customHeight="1" x14ac:dyDescent="0.25">
      <c r="A150" s="470" t="s">
        <v>41</v>
      </c>
      <c r="B150" s="458" t="s">
        <v>39</v>
      </c>
      <c r="C150" s="458" t="s">
        <v>42</v>
      </c>
      <c r="D150" s="458" t="s">
        <v>39</v>
      </c>
      <c r="E150" s="161" t="s">
        <v>43</v>
      </c>
      <c r="F150" s="161">
        <v>0</v>
      </c>
      <c r="G150" s="162">
        <v>0</v>
      </c>
      <c r="H150" s="161">
        <v>1</v>
      </c>
      <c r="I150" s="162">
        <f t="shared" ref="I150:I189" si="35">ROUND(G150-((G150*J150)/100),2)</f>
        <v>0</v>
      </c>
      <c r="J150" s="162">
        <f>K$1</f>
        <v>0</v>
      </c>
      <c r="K150" s="162">
        <f t="shared" ref="K150:K189" si="36">ROUND((H150*I150),2)</f>
        <v>0</v>
      </c>
      <c r="L150" s="330"/>
      <c r="M150" s="184"/>
      <c r="N150" s="184"/>
      <c r="O150" s="184"/>
      <c r="P150" s="184"/>
      <c r="Q150" s="184"/>
      <c r="R150" s="184"/>
    </row>
    <row r="151" spans="1:18" ht="12.75" customHeight="1" x14ac:dyDescent="0.25">
      <c r="A151" s="458" t="s">
        <v>44</v>
      </c>
      <c r="B151" s="458" t="s">
        <v>39</v>
      </c>
      <c r="C151" s="458" t="s">
        <v>45</v>
      </c>
      <c r="D151" s="458" t="s">
        <v>39</v>
      </c>
      <c r="E151" s="161" t="s">
        <v>43</v>
      </c>
      <c r="F151" s="161">
        <v>0</v>
      </c>
      <c r="G151" s="162">
        <v>7596.2</v>
      </c>
      <c r="H151" s="161">
        <v>1</v>
      </c>
      <c r="I151" s="162">
        <f t="shared" si="35"/>
        <v>7596.2</v>
      </c>
      <c r="J151" s="162">
        <f>K$1</f>
        <v>0</v>
      </c>
      <c r="K151" s="162">
        <f t="shared" si="36"/>
        <v>7596.2</v>
      </c>
      <c r="L151" s="330"/>
      <c r="M151" s="184"/>
      <c r="N151" s="184"/>
      <c r="O151" s="184"/>
      <c r="P151" s="184"/>
      <c r="Q151" s="184"/>
      <c r="R151" s="184"/>
    </row>
    <row r="152" spans="1:18" ht="12.75" customHeight="1" x14ac:dyDescent="0.25">
      <c r="A152" s="458" t="s">
        <v>46</v>
      </c>
      <c r="B152" s="458" t="s">
        <v>39</v>
      </c>
      <c r="C152" s="458" t="s">
        <v>47</v>
      </c>
      <c r="D152" s="458" t="s">
        <v>39</v>
      </c>
      <c r="E152" s="161">
        <v>36</v>
      </c>
      <c r="F152" s="161" t="s">
        <v>48</v>
      </c>
      <c r="G152" s="162">
        <v>5250</v>
      </c>
      <c r="H152" s="161">
        <v>1</v>
      </c>
      <c r="I152" s="162">
        <f t="shared" si="35"/>
        <v>5250</v>
      </c>
      <c r="J152" s="162">
        <f>$K$2</f>
        <v>0</v>
      </c>
      <c r="K152" s="162">
        <f t="shared" si="36"/>
        <v>5250</v>
      </c>
      <c r="L152" s="330"/>
      <c r="M152" s="184"/>
      <c r="N152" s="184"/>
      <c r="O152" s="184"/>
      <c r="P152" s="184"/>
      <c r="Q152" s="184"/>
      <c r="R152" s="184"/>
    </row>
    <row r="153" spans="1:18" ht="12.75" customHeight="1" x14ac:dyDescent="0.25">
      <c r="A153" s="458" t="s">
        <v>49</v>
      </c>
      <c r="B153" s="458" t="s">
        <v>39</v>
      </c>
      <c r="C153" s="458" t="s">
        <v>50</v>
      </c>
      <c r="D153" s="458" t="s">
        <v>39</v>
      </c>
      <c r="E153" s="161" t="s">
        <v>43</v>
      </c>
      <c r="F153" s="161">
        <v>0</v>
      </c>
      <c r="G153" s="162">
        <v>0</v>
      </c>
      <c r="H153" s="161">
        <v>1</v>
      </c>
      <c r="I153" s="162">
        <f t="shared" si="35"/>
        <v>0</v>
      </c>
      <c r="J153" s="162">
        <f t="shared" ref="J153:J177" si="37">K$1</f>
        <v>0</v>
      </c>
      <c r="K153" s="162">
        <f t="shared" si="36"/>
        <v>0</v>
      </c>
      <c r="L153" s="330"/>
      <c r="M153" s="184"/>
      <c r="N153" s="184"/>
      <c r="O153" s="184"/>
      <c r="P153" s="184"/>
      <c r="Q153" s="184"/>
      <c r="R153" s="184"/>
    </row>
    <row r="154" spans="1:18" ht="12.75" customHeight="1" x14ac:dyDescent="0.25">
      <c r="A154" s="458" t="s">
        <v>51</v>
      </c>
      <c r="B154" s="458" t="s">
        <v>39</v>
      </c>
      <c r="C154" s="458" t="s">
        <v>52</v>
      </c>
      <c r="D154" s="458" t="s">
        <v>39</v>
      </c>
      <c r="E154" s="161" t="s">
        <v>43</v>
      </c>
      <c r="F154" s="161">
        <v>0</v>
      </c>
      <c r="G154" s="162">
        <v>0</v>
      </c>
      <c r="H154" s="161">
        <v>1</v>
      </c>
      <c r="I154" s="162">
        <f t="shared" si="35"/>
        <v>0</v>
      </c>
      <c r="J154" s="162">
        <f t="shared" si="37"/>
        <v>0</v>
      </c>
      <c r="K154" s="162">
        <f t="shared" si="36"/>
        <v>0</v>
      </c>
      <c r="L154" s="330"/>
      <c r="M154" s="184"/>
      <c r="N154" s="184"/>
      <c r="O154" s="184"/>
      <c r="P154" s="184"/>
      <c r="Q154" s="184"/>
      <c r="R154" s="184"/>
    </row>
    <row r="155" spans="1:18" ht="12.75" customHeight="1" x14ac:dyDescent="0.25">
      <c r="A155" s="458" t="s">
        <v>53</v>
      </c>
      <c r="B155" s="458" t="s">
        <v>39</v>
      </c>
      <c r="C155" s="458" t="s">
        <v>54</v>
      </c>
      <c r="D155" s="458" t="s">
        <v>39</v>
      </c>
      <c r="E155" s="161" t="s">
        <v>43</v>
      </c>
      <c r="F155" s="161">
        <v>0</v>
      </c>
      <c r="G155" s="162">
        <v>0</v>
      </c>
      <c r="H155" s="161">
        <v>1</v>
      </c>
      <c r="I155" s="162">
        <f t="shared" si="35"/>
        <v>0</v>
      </c>
      <c r="J155" s="162">
        <f t="shared" si="37"/>
        <v>0</v>
      </c>
      <c r="K155" s="162">
        <f t="shared" si="36"/>
        <v>0</v>
      </c>
      <c r="L155" s="330"/>
      <c r="M155" s="184"/>
      <c r="N155" s="184"/>
      <c r="O155" s="184"/>
      <c r="P155" s="184"/>
      <c r="Q155" s="184"/>
      <c r="R155" s="184"/>
    </row>
    <row r="156" spans="1:18" ht="12.75" customHeight="1" x14ac:dyDescent="0.25">
      <c r="A156" s="458" t="s">
        <v>55</v>
      </c>
      <c r="B156" s="458" t="s">
        <v>39</v>
      </c>
      <c r="C156" s="458" t="s">
        <v>56</v>
      </c>
      <c r="D156" s="458" t="s">
        <v>39</v>
      </c>
      <c r="E156" s="161" t="s">
        <v>43</v>
      </c>
      <c r="F156" s="161">
        <v>0</v>
      </c>
      <c r="G156" s="162">
        <v>7596.2</v>
      </c>
      <c r="H156" s="161">
        <v>1</v>
      </c>
      <c r="I156" s="162">
        <f t="shared" si="35"/>
        <v>7596.2</v>
      </c>
      <c r="J156" s="162">
        <f t="shared" si="37"/>
        <v>0</v>
      </c>
      <c r="K156" s="162">
        <f t="shared" si="36"/>
        <v>7596.2</v>
      </c>
      <c r="L156" s="330"/>
      <c r="M156" s="184"/>
      <c r="N156" s="184"/>
      <c r="O156" s="184"/>
      <c r="P156" s="184"/>
      <c r="Q156" s="184"/>
      <c r="R156" s="184"/>
    </row>
    <row r="157" spans="1:18" ht="12.75" customHeight="1" x14ac:dyDescent="0.25">
      <c r="A157" s="458" t="s">
        <v>57</v>
      </c>
      <c r="B157" s="458" t="s">
        <v>39</v>
      </c>
      <c r="C157" s="458" t="s">
        <v>58</v>
      </c>
      <c r="D157" s="458" t="s">
        <v>39</v>
      </c>
      <c r="E157" s="161" t="s">
        <v>43</v>
      </c>
      <c r="F157" s="161">
        <v>0</v>
      </c>
      <c r="G157" s="162">
        <v>0</v>
      </c>
      <c r="H157" s="161">
        <v>1</v>
      </c>
      <c r="I157" s="162">
        <f t="shared" si="35"/>
        <v>0</v>
      </c>
      <c r="J157" s="162">
        <f t="shared" si="37"/>
        <v>0</v>
      </c>
      <c r="K157" s="162">
        <f t="shared" si="36"/>
        <v>0</v>
      </c>
      <c r="L157" s="330"/>
      <c r="M157" s="184"/>
      <c r="N157" s="184"/>
      <c r="O157" s="184"/>
      <c r="P157" s="184"/>
      <c r="Q157" s="184"/>
      <c r="R157" s="184"/>
    </row>
    <row r="158" spans="1:18" ht="12.75" customHeight="1" x14ac:dyDescent="0.25">
      <c r="A158" s="458" t="s">
        <v>59</v>
      </c>
      <c r="B158" s="458" t="s">
        <v>39</v>
      </c>
      <c r="C158" s="458" t="s">
        <v>60</v>
      </c>
      <c r="D158" s="458" t="s">
        <v>39</v>
      </c>
      <c r="E158" s="161" t="s">
        <v>43</v>
      </c>
      <c r="F158" s="161">
        <v>0</v>
      </c>
      <c r="G158" s="162">
        <v>0</v>
      </c>
      <c r="H158" s="161">
        <v>1</v>
      </c>
      <c r="I158" s="162">
        <f t="shared" si="35"/>
        <v>0</v>
      </c>
      <c r="J158" s="162">
        <f t="shared" si="37"/>
        <v>0</v>
      </c>
      <c r="K158" s="162">
        <f t="shared" si="36"/>
        <v>0</v>
      </c>
      <c r="L158" s="330"/>
      <c r="M158" s="184"/>
      <c r="N158" s="184"/>
      <c r="O158" s="184"/>
      <c r="P158" s="184"/>
      <c r="Q158" s="184"/>
      <c r="R158" s="184"/>
    </row>
    <row r="159" spans="1:18" ht="12.75" customHeight="1" x14ac:dyDescent="0.25">
      <c r="A159" s="458" t="s">
        <v>61</v>
      </c>
      <c r="B159" s="458" t="s">
        <v>39</v>
      </c>
      <c r="C159" s="458" t="s">
        <v>62</v>
      </c>
      <c r="D159" s="458" t="s">
        <v>39</v>
      </c>
      <c r="E159" s="161" t="s">
        <v>43</v>
      </c>
      <c r="F159" s="161">
        <v>0</v>
      </c>
      <c r="G159" s="162">
        <v>15196.2</v>
      </c>
      <c r="H159" s="161">
        <v>1</v>
      </c>
      <c r="I159" s="162">
        <f t="shared" si="35"/>
        <v>15196.2</v>
      </c>
      <c r="J159" s="162">
        <f t="shared" si="37"/>
        <v>0</v>
      </c>
      <c r="K159" s="162">
        <f t="shared" si="36"/>
        <v>15196.2</v>
      </c>
      <c r="L159" s="343" t="s">
        <v>65</v>
      </c>
      <c r="M159" s="184"/>
      <c r="N159" s="184"/>
      <c r="O159" s="184"/>
      <c r="P159" s="184"/>
      <c r="Q159" s="184"/>
      <c r="R159" s="184"/>
    </row>
    <row r="160" spans="1:18" ht="12.75" customHeight="1" x14ac:dyDescent="0.25">
      <c r="A160" s="458" t="s">
        <v>66</v>
      </c>
      <c r="B160" s="458" t="s">
        <v>39</v>
      </c>
      <c r="C160" s="458" t="s">
        <v>67</v>
      </c>
      <c r="D160" s="458" t="s">
        <v>39</v>
      </c>
      <c r="E160" s="161" t="s">
        <v>43</v>
      </c>
      <c r="F160" s="161">
        <v>0</v>
      </c>
      <c r="G160" s="162">
        <v>15196.2</v>
      </c>
      <c r="H160" s="161">
        <v>1</v>
      </c>
      <c r="I160" s="162">
        <f t="shared" si="35"/>
        <v>15196.2</v>
      </c>
      <c r="J160" s="162">
        <f t="shared" si="37"/>
        <v>0</v>
      </c>
      <c r="K160" s="162">
        <f t="shared" si="36"/>
        <v>15196.2</v>
      </c>
      <c r="L160" s="330"/>
      <c r="M160" s="184"/>
      <c r="N160" s="184"/>
      <c r="O160" s="184"/>
      <c r="P160" s="184"/>
      <c r="Q160" s="184"/>
      <c r="R160" s="184"/>
    </row>
    <row r="161" spans="1:18" ht="12.75" customHeight="1" x14ac:dyDescent="0.25">
      <c r="A161" s="457" t="s">
        <v>68</v>
      </c>
      <c r="B161" s="457" t="s">
        <v>39</v>
      </c>
      <c r="C161" s="457" t="s">
        <v>69</v>
      </c>
      <c r="D161" s="457" t="s">
        <v>39</v>
      </c>
      <c r="E161" s="163" t="s">
        <v>43</v>
      </c>
      <c r="F161" s="163">
        <v>0</v>
      </c>
      <c r="G161" s="164">
        <v>7596.2</v>
      </c>
      <c r="H161" s="163">
        <v>1</v>
      </c>
      <c r="I161" s="164">
        <f t="shared" si="35"/>
        <v>7596.2</v>
      </c>
      <c r="J161" s="164">
        <f t="shared" si="37"/>
        <v>0</v>
      </c>
      <c r="K161" s="164">
        <f t="shared" si="36"/>
        <v>7596.2</v>
      </c>
      <c r="L161" s="330"/>
      <c r="M161" s="184"/>
      <c r="N161" s="184"/>
      <c r="O161" s="184"/>
      <c r="P161" s="184"/>
      <c r="Q161" s="184"/>
      <c r="R161" s="184"/>
    </row>
    <row r="162" spans="1:18" ht="12.75" customHeight="1" x14ac:dyDescent="0.25">
      <c r="A162" s="457" t="s">
        <v>68</v>
      </c>
      <c r="B162" s="457" t="s">
        <v>39</v>
      </c>
      <c r="C162" s="457" t="s">
        <v>69</v>
      </c>
      <c r="D162" s="457" t="s">
        <v>39</v>
      </c>
      <c r="E162" s="163" t="s">
        <v>43</v>
      </c>
      <c r="F162" s="163">
        <v>0</v>
      </c>
      <c r="G162" s="164">
        <v>7596.2</v>
      </c>
      <c r="H162" s="163">
        <v>1</v>
      </c>
      <c r="I162" s="164">
        <f t="shared" si="35"/>
        <v>7596.2</v>
      </c>
      <c r="J162" s="164">
        <f t="shared" si="37"/>
        <v>0</v>
      </c>
      <c r="K162" s="164">
        <f t="shared" si="36"/>
        <v>7596.2</v>
      </c>
      <c r="L162" s="330"/>
      <c r="M162" s="184"/>
      <c r="N162" s="184"/>
      <c r="O162" s="184"/>
      <c r="P162" s="184"/>
      <c r="Q162" s="184"/>
      <c r="R162" s="184"/>
    </row>
    <row r="163" spans="1:18" ht="12.75" customHeight="1" x14ac:dyDescent="0.25">
      <c r="A163" s="457" t="s">
        <v>68</v>
      </c>
      <c r="B163" s="457" t="s">
        <v>39</v>
      </c>
      <c r="C163" s="457" t="s">
        <v>69</v>
      </c>
      <c r="D163" s="457" t="s">
        <v>39</v>
      </c>
      <c r="E163" s="163" t="s">
        <v>43</v>
      </c>
      <c r="F163" s="163">
        <v>0</v>
      </c>
      <c r="G163" s="164">
        <v>7596.2</v>
      </c>
      <c r="H163" s="163">
        <v>1</v>
      </c>
      <c r="I163" s="164">
        <f t="shared" si="35"/>
        <v>7596.2</v>
      </c>
      <c r="J163" s="164">
        <f t="shared" si="37"/>
        <v>0</v>
      </c>
      <c r="K163" s="164">
        <f t="shared" si="36"/>
        <v>7596.2</v>
      </c>
      <c r="L163" s="330"/>
      <c r="M163" s="184"/>
      <c r="N163" s="184"/>
      <c r="O163" s="184"/>
      <c r="P163" s="184"/>
      <c r="Q163" s="184"/>
      <c r="R163" s="184"/>
    </row>
    <row r="164" spans="1:18" s="283" customFormat="1" ht="12.75" customHeight="1" x14ac:dyDescent="0.25">
      <c r="A164" s="457" t="s">
        <v>68</v>
      </c>
      <c r="B164" s="457" t="s">
        <v>39</v>
      </c>
      <c r="C164" s="457" t="s">
        <v>69</v>
      </c>
      <c r="D164" s="457" t="s">
        <v>39</v>
      </c>
      <c r="E164" s="163" t="s">
        <v>43</v>
      </c>
      <c r="F164" s="163">
        <v>0</v>
      </c>
      <c r="G164" s="164">
        <v>7596.2</v>
      </c>
      <c r="H164" s="163">
        <v>1</v>
      </c>
      <c r="I164" s="164">
        <f t="shared" si="35"/>
        <v>7596.2</v>
      </c>
      <c r="J164" s="164">
        <f t="shared" si="37"/>
        <v>0</v>
      </c>
      <c r="K164" s="164">
        <f t="shared" si="36"/>
        <v>7596.2</v>
      </c>
      <c r="L164" s="343" t="s">
        <v>70</v>
      </c>
      <c r="M164" s="184"/>
      <c r="N164" s="184"/>
      <c r="O164" s="184"/>
      <c r="P164" s="184"/>
      <c r="Q164" s="184"/>
      <c r="R164" s="184"/>
    </row>
    <row r="165" spans="1:18" s="176" customFormat="1" ht="12.75" customHeight="1" x14ac:dyDescent="0.25">
      <c r="A165" s="471" t="s">
        <v>68</v>
      </c>
      <c r="B165" s="471" t="s">
        <v>39</v>
      </c>
      <c r="C165" s="471" t="s">
        <v>69</v>
      </c>
      <c r="D165" s="471" t="s">
        <v>39</v>
      </c>
      <c r="E165" s="322" t="s">
        <v>43</v>
      </c>
      <c r="F165" s="322">
        <v>0</v>
      </c>
      <c r="G165" s="323">
        <v>7596.2</v>
      </c>
      <c r="H165" s="322">
        <v>1</v>
      </c>
      <c r="I165" s="323">
        <f t="shared" ref="I165" si="38">ROUND(G165-((G165*J165)/100),2)</f>
        <v>7596.2</v>
      </c>
      <c r="J165" s="323">
        <f t="shared" ref="J165" si="39">K$1</f>
        <v>0</v>
      </c>
      <c r="K165" s="323">
        <f t="shared" ref="K165" si="40">ROUND((H165*I165),2)</f>
        <v>7596.2</v>
      </c>
      <c r="L165" s="348" t="s">
        <v>70</v>
      </c>
      <c r="M165" s="185"/>
      <c r="N165" s="185"/>
      <c r="O165" s="185"/>
      <c r="P165" s="185"/>
      <c r="Q165" s="185"/>
      <c r="R165" s="185"/>
    </row>
    <row r="166" spans="1:18" s="176" customFormat="1" ht="12.75" customHeight="1" x14ac:dyDescent="0.25">
      <c r="A166" s="471" t="s">
        <v>68</v>
      </c>
      <c r="B166" s="471" t="s">
        <v>39</v>
      </c>
      <c r="C166" s="471" t="s">
        <v>69</v>
      </c>
      <c r="D166" s="471" t="s">
        <v>39</v>
      </c>
      <c r="E166" s="322" t="s">
        <v>43</v>
      </c>
      <c r="F166" s="322">
        <v>0</v>
      </c>
      <c r="G166" s="323">
        <v>7596.2</v>
      </c>
      <c r="H166" s="322">
        <v>1</v>
      </c>
      <c r="I166" s="323">
        <f t="shared" si="35"/>
        <v>7596.2</v>
      </c>
      <c r="J166" s="323">
        <f t="shared" si="37"/>
        <v>0</v>
      </c>
      <c r="K166" s="323">
        <f t="shared" si="36"/>
        <v>7596.2</v>
      </c>
      <c r="L166" s="348" t="s">
        <v>70</v>
      </c>
      <c r="M166" s="185"/>
      <c r="N166" s="185"/>
      <c r="O166" s="185"/>
      <c r="P166" s="185"/>
      <c r="Q166" s="185"/>
      <c r="R166" s="185"/>
    </row>
    <row r="167" spans="1:18" ht="12.75" customHeight="1" x14ac:dyDescent="0.25">
      <c r="A167" s="471" t="s">
        <v>68</v>
      </c>
      <c r="B167" s="471" t="s">
        <v>39</v>
      </c>
      <c r="C167" s="471" t="s">
        <v>69</v>
      </c>
      <c r="D167" s="471" t="s">
        <v>39</v>
      </c>
      <c r="E167" s="322" t="s">
        <v>43</v>
      </c>
      <c r="F167" s="322">
        <v>0</v>
      </c>
      <c r="G167" s="323">
        <v>7596.2</v>
      </c>
      <c r="H167" s="322">
        <v>1</v>
      </c>
      <c r="I167" s="323">
        <f t="shared" ref="I167" si="41">ROUND(G167-((G167*J167)/100),2)</f>
        <v>7596.2</v>
      </c>
      <c r="J167" s="323">
        <f t="shared" ref="J167:J168" si="42">K$1</f>
        <v>0</v>
      </c>
      <c r="K167" s="323">
        <f t="shared" ref="K167" si="43">ROUND((H167*I167),2)</f>
        <v>7596.2</v>
      </c>
      <c r="L167" s="330"/>
      <c r="M167" s="184"/>
      <c r="N167" s="184"/>
      <c r="O167" s="184"/>
      <c r="P167" s="184"/>
      <c r="Q167" s="184"/>
      <c r="R167" s="184"/>
    </row>
    <row r="168" spans="1:18" s="330" customFormat="1" ht="12.75" customHeight="1" x14ac:dyDescent="0.25">
      <c r="A168" s="455" t="s">
        <v>247</v>
      </c>
      <c r="B168" s="455" t="s">
        <v>39</v>
      </c>
      <c r="C168" s="455" t="s">
        <v>248</v>
      </c>
      <c r="D168" s="455" t="s">
        <v>39</v>
      </c>
      <c r="E168" s="375" t="s">
        <v>43</v>
      </c>
      <c r="F168" s="375">
        <v>14</v>
      </c>
      <c r="G168" s="376">
        <v>150</v>
      </c>
      <c r="H168" s="375">
        <v>6</v>
      </c>
      <c r="I168" s="376">
        <v>150</v>
      </c>
      <c r="J168" s="357">
        <f t="shared" si="42"/>
        <v>0</v>
      </c>
      <c r="K168" s="376">
        <v>600</v>
      </c>
      <c r="M168" s="184"/>
      <c r="N168" s="184"/>
      <c r="O168" s="184"/>
      <c r="P168" s="184"/>
      <c r="Q168" s="184"/>
      <c r="R168" s="184"/>
    </row>
    <row r="169" spans="1:18" ht="12.75" customHeight="1" x14ac:dyDescent="0.25">
      <c r="A169" s="458" t="s">
        <v>71</v>
      </c>
      <c r="B169" s="458" t="s">
        <v>39</v>
      </c>
      <c r="C169" s="458" t="s">
        <v>72</v>
      </c>
      <c r="D169" s="458" t="s">
        <v>39</v>
      </c>
      <c r="E169" s="161" t="s">
        <v>43</v>
      </c>
      <c r="F169" s="161">
        <v>0</v>
      </c>
      <c r="G169" s="162">
        <v>4556.2</v>
      </c>
      <c r="H169" s="161">
        <v>1</v>
      </c>
      <c r="I169" s="162">
        <f t="shared" si="35"/>
        <v>4556.2</v>
      </c>
      <c r="J169" s="162">
        <f t="shared" si="37"/>
        <v>0</v>
      </c>
      <c r="K169" s="162">
        <f t="shared" si="36"/>
        <v>4556.2</v>
      </c>
      <c r="L169" s="330"/>
      <c r="M169" s="184"/>
      <c r="N169" s="184"/>
      <c r="O169" s="184"/>
      <c r="P169" s="184"/>
      <c r="Q169" s="184"/>
      <c r="R169" s="184"/>
    </row>
    <row r="170" spans="1:18" ht="12.75" customHeight="1" x14ac:dyDescent="0.25">
      <c r="A170" s="458" t="s">
        <v>73</v>
      </c>
      <c r="B170" s="458" t="s">
        <v>39</v>
      </c>
      <c r="C170" s="458" t="s">
        <v>74</v>
      </c>
      <c r="D170" s="458" t="s">
        <v>39</v>
      </c>
      <c r="E170" s="161" t="s">
        <v>43</v>
      </c>
      <c r="F170" s="161">
        <v>0</v>
      </c>
      <c r="G170" s="162">
        <v>0</v>
      </c>
      <c r="H170" s="161">
        <v>6</v>
      </c>
      <c r="I170" s="162">
        <f t="shared" si="35"/>
        <v>0</v>
      </c>
      <c r="J170" s="162">
        <f t="shared" si="37"/>
        <v>0</v>
      </c>
      <c r="K170" s="162">
        <f t="shared" si="36"/>
        <v>0</v>
      </c>
      <c r="L170" s="330"/>
      <c r="M170" s="184"/>
      <c r="N170" s="184"/>
      <c r="O170" s="184"/>
      <c r="P170" s="184"/>
      <c r="Q170" s="184"/>
      <c r="R170" s="184"/>
    </row>
    <row r="171" spans="1:18" ht="12.75" customHeight="1" x14ac:dyDescent="0.25">
      <c r="A171" s="458" t="s">
        <v>75</v>
      </c>
      <c r="B171" s="458" t="s">
        <v>39</v>
      </c>
      <c r="C171" s="458" t="s">
        <v>72</v>
      </c>
      <c r="D171" s="458" t="s">
        <v>39</v>
      </c>
      <c r="E171" s="161" t="s">
        <v>43</v>
      </c>
      <c r="F171" s="161">
        <v>0</v>
      </c>
      <c r="G171" s="162">
        <v>4556.2</v>
      </c>
      <c r="H171" s="161">
        <v>1</v>
      </c>
      <c r="I171" s="162">
        <f t="shared" si="35"/>
        <v>4556.2</v>
      </c>
      <c r="J171" s="162">
        <f t="shared" si="37"/>
        <v>0</v>
      </c>
      <c r="K171" s="162">
        <f t="shared" si="36"/>
        <v>4556.2</v>
      </c>
      <c r="L171" s="330"/>
      <c r="M171" s="184"/>
      <c r="N171" s="184"/>
      <c r="O171" s="184"/>
      <c r="P171" s="184"/>
      <c r="Q171" s="184"/>
      <c r="R171" s="184"/>
    </row>
    <row r="172" spans="1:18" ht="12.75" customHeight="1" x14ac:dyDescent="0.25">
      <c r="A172" s="457" t="s">
        <v>76</v>
      </c>
      <c r="B172" s="457" t="s">
        <v>39</v>
      </c>
      <c r="C172" s="457" t="s">
        <v>77</v>
      </c>
      <c r="D172" s="457" t="s">
        <v>39</v>
      </c>
      <c r="E172" s="163" t="s">
        <v>43</v>
      </c>
      <c r="F172" s="163">
        <v>0</v>
      </c>
      <c r="G172" s="164">
        <v>11362</v>
      </c>
      <c r="H172" s="163">
        <v>1</v>
      </c>
      <c r="I172" s="164">
        <f t="shared" si="35"/>
        <v>11362</v>
      </c>
      <c r="J172" s="164">
        <f t="shared" si="37"/>
        <v>0</v>
      </c>
      <c r="K172" s="164">
        <f t="shared" si="36"/>
        <v>11362</v>
      </c>
      <c r="L172" s="330"/>
      <c r="M172" s="184"/>
      <c r="N172" s="184"/>
      <c r="O172" s="184"/>
      <c r="P172" s="184"/>
      <c r="Q172" s="184"/>
      <c r="R172" s="184"/>
    </row>
    <row r="173" spans="1:18" ht="12.75" customHeight="1" x14ac:dyDescent="0.25">
      <c r="A173" s="457" t="s">
        <v>78</v>
      </c>
      <c r="B173" s="457" t="s">
        <v>39</v>
      </c>
      <c r="C173" s="457" t="s">
        <v>79</v>
      </c>
      <c r="D173" s="457" t="s">
        <v>39</v>
      </c>
      <c r="E173" s="163" t="s">
        <v>43</v>
      </c>
      <c r="F173" s="163">
        <v>0</v>
      </c>
      <c r="G173" s="164">
        <v>0</v>
      </c>
      <c r="H173" s="163">
        <v>10</v>
      </c>
      <c r="I173" s="164">
        <f t="shared" si="35"/>
        <v>0</v>
      </c>
      <c r="J173" s="164">
        <f t="shared" si="37"/>
        <v>0</v>
      </c>
      <c r="K173" s="164">
        <f t="shared" si="36"/>
        <v>0</v>
      </c>
      <c r="L173" s="330"/>
      <c r="M173" s="184"/>
      <c r="N173" s="184"/>
      <c r="O173" s="184"/>
      <c r="P173" s="184"/>
      <c r="Q173" s="184"/>
      <c r="R173" s="184"/>
    </row>
    <row r="174" spans="1:18" ht="12.75" customHeight="1" x14ac:dyDescent="0.25">
      <c r="A174" s="457" t="s">
        <v>80</v>
      </c>
      <c r="B174" s="457" t="s">
        <v>39</v>
      </c>
      <c r="C174" s="457" t="s">
        <v>81</v>
      </c>
      <c r="D174" s="457" t="s">
        <v>39</v>
      </c>
      <c r="E174" s="163" t="s">
        <v>43</v>
      </c>
      <c r="F174" s="163">
        <v>0</v>
      </c>
      <c r="G174" s="164">
        <v>0</v>
      </c>
      <c r="H174" s="163">
        <v>10</v>
      </c>
      <c r="I174" s="164">
        <f t="shared" si="35"/>
        <v>0</v>
      </c>
      <c r="J174" s="164">
        <f t="shared" si="37"/>
        <v>0</v>
      </c>
      <c r="K174" s="164">
        <f t="shared" si="36"/>
        <v>0</v>
      </c>
      <c r="L174" s="330"/>
      <c r="M174" s="184"/>
      <c r="N174" s="184"/>
      <c r="O174" s="184"/>
      <c r="P174" s="184"/>
      <c r="Q174" s="184"/>
      <c r="R174" s="184"/>
    </row>
    <row r="175" spans="1:18" ht="12.75" customHeight="1" x14ac:dyDescent="0.25">
      <c r="A175" s="457" t="s">
        <v>82</v>
      </c>
      <c r="B175" s="457" t="s">
        <v>39</v>
      </c>
      <c r="C175" s="457" t="s">
        <v>83</v>
      </c>
      <c r="D175" s="457" t="s">
        <v>39</v>
      </c>
      <c r="E175" s="163" t="s">
        <v>43</v>
      </c>
      <c r="F175" s="163">
        <v>0</v>
      </c>
      <c r="G175" s="164">
        <v>0</v>
      </c>
      <c r="H175" s="163">
        <v>10</v>
      </c>
      <c r="I175" s="164">
        <f t="shared" si="35"/>
        <v>0</v>
      </c>
      <c r="J175" s="164">
        <f t="shared" si="37"/>
        <v>0</v>
      </c>
      <c r="K175" s="164">
        <f t="shared" si="36"/>
        <v>0</v>
      </c>
      <c r="L175" s="330"/>
      <c r="M175" s="184"/>
      <c r="N175" s="184"/>
      <c r="O175" s="184"/>
      <c r="P175" s="184"/>
      <c r="Q175" s="184"/>
      <c r="R175" s="184"/>
    </row>
    <row r="176" spans="1:18" ht="12.75" customHeight="1" x14ac:dyDescent="0.25">
      <c r="A176" s="457" t="s">
        <v>84</v>
      </c>
      <c r="B176" s="457" t="s">
        <v>39</v>
      </c>
      <c r="C176" s="457" t="s">
        <v>85</v>
      </c>
      <c r="D176" s="457" t="s">
        <v>39</v>
      </c>
      <c r="E176" s="163" t="s">
        <v>43</v>
      </c>
      <c r="F176" s="163">
        <v>0</v>
      </c>
      <c r="G176" s="164">
        <v>0</v>
      </c>
      <c r="H176" s="163">
        <v>10</v>
      </c>
      <c r="I176" s="164">
        <f t="shared" si="35"/>
        <v>0</v>
      </c>
      <c r="J176" s="164">
        <f t="shared" si="37"/>
        <v>0</v>
      </c>
      <c r="K176" s="164">
        <f t="shared" si="36"/>
        <v>0</v>
      </c>
      <c r="L176" s="330"/>
      <c r="M176" s="184"/>
      <c r="N176" s="184"/>
      <c r="O176" s="184"/>
      <c r="P176" s="184"/>
      <c r="Q176" s="184"/>
      <c r="R176" s="184"/>
    </row>
    <row r="177" spans="1:18" ht="12.75" customHeight="1" x14ac:dyDescent="0.25">
      <c r="A177" s="458" t="s">
        <v>86</v>
      </c>
      <c r="B177" s="458" t="s">
        <v>39</v>
      </c>
      <c r="C177" s="458" t="s">
        <v>87</v>
      </c>
      <c r="D177" s="458" t="s">
        <v>39</v>
      </c>
      <c r="E177" s="161" t="s">
        <v>43</v>
      </c>
      <c r="F177" s="161">
        <v>0</v>
      </c>
      <c r="G177" s="162">
        <v>100</v>
      </c>
      <c r="H177" s="161">
        <v>1</v>
      </c>
      <c r="I177" s="162">
        <f t="shared" si="35"/>
        <v>100</v>
      </c>
      <c r="J177" s="162">
        <f t="shared" si="37"/>
        <v>0</v>
      </c>
      <c r="K177" s="162">
        <f t="shared" si="36"/>
        <v>100</v>
      </c>
      <c r="L177" s="330"/>
      <c r="M177" s="184"/>
      <c r="N177" s="184"/>
      <c r="O177" s="184"/>
      <c r="P177" s="184"/>
      <c r="Q177" s="184"/>
      <c r="R177" s="184"/>
    </row>
    <row r="178" spans="1:18" ht="12.75" customHeight="1" x14ac:dyDescent="0.25">
      <c r="A178" s="458" t="s">
        <v>88</v>
      </c>
      <c r="B178" s="458" t="s">
        <v>39</v>
      </c>
      <c r="C178" s="458" t="s">
        <v>89</v>
      </c>
      <c r="D178" s="458" t="s">
        <v>39</v>
      </c>
      <c r="E178" s="161">
        <v>36</v>
      </c>
      <c r="F178" s="161" t="s">
        <v>48</v>
      </c>
      <c r="G178" s="162">
        <v>1631</v>
      </c>
      <c r="H178" s="161">
        <v>1</v>
      </c>
      <c r="I178" s="162">
        <f t="shared" si="35"/>
        <v>1631</v>
      </c>
      <c r="J178" s="162">
        <f>K$2</f>
        <v>0</v>
      </c>
      <c r="K178" s="162">
        <f t="shared" si="36"/>
        <v>1631</v>
      </c>
      <c r="L178" s="330"/>
      <c r="M178" s="184"/>
      <c r="N178" s="184"/>
      <c r="O178" s="184"/>
      <c r="P178" s="184"/>
      <c r="Q178" s="184"/>
      <c r="R178" s="184"/>
    </row>
    <row r="179" spans="1:18" ht="12.75" customHeight="1" x14ac:dyDescent="0.25">
      <c r="A179" s="458" t="s">
        <v>90</v>
      </c>
      <c r="B179" s="458" t="s">
        <v>39</v>
      </c>
      <c r="C179" s="458" t="s">
        <v>91</v>
      </c>
      <c r="D179" s="458" t="s">
        <v>39</v>
      </c>
      <c r="E179" s="161" t="s">
        <v>43</v>
      </c>
      <c r="F179" s="161">
        <v>0</v>
      </c>
      <c r="G179" s="162">
        <v>0</v>
      </c>
      <c r="H179" s="161">
        <v>1</v>
      </c>
      <c r="I179" s="162">
        <f t="shared" si="35"/>
        <v>0</v>
      </c>
      <c r="J179" s="162">
        <f t="shared" ref="J179:J183" si="44">K$1</f>
        <v>0</v>
      </c>
      <c r="K179" s="162">
        <f t="shared" si="36"/>
        <v>0</v>
      </c>
      <c r="L179" s="330"/>
      <c r="M179" s="184"/>
      <c r="N179" s="184"/>
      <c r="O179" s="184"/>
      <c r="P179" s="184"/>
      <c r="Q179" s="184"/>
      <c r="R179" s="184"/>
    </row>
    <row r="180" spans="1:18" ht="12.75" customHeight="1" x14ac:dyDescent="0.25">
      <c r="A180" s="458" t="s">
        <v>92</v>
      </c>
      <c r="B180" s="458" t="s">
        <v>39</v>
      </c>
      <c r="C180" s="458" t="s">
        <v>93</v>
      </c>
      <c r="D180" s="458" t="s">
        <v>39</v>
      </c>
      <c r="E180" s="161" t="s">
        <v>43</v>
      </c>
      <c r="F180" s="161">
        <v>0</v>
      </c>
      <c r="G180" s="162">
        <v>0</v>
      </c>
      <c r="H180" s="161">
        <v>1</v>
      </c>
      <c r="I180" s="162">
        <f t="shared" si="35"/>
        <v>0</v>
      </c>
      <c r="J180" s="162">
        <f t="shared" si="44"/>
        <v>0</v>
      </c>
      <c r="K180" s="162">
        <f t="shared" si="36"/>
        <v>0</v>
      </c>
      <c r="L180" s="330"/>
      <c r="M180" s="184"/>
      <c r="N180" s="184"/>
      <c r="O180" s="184"/>
      <c r="P180" s="184"/>
      <c r="Q180" s="184"/>
      <c r="R180" s="184"/>
    </row>
    <row r="181" spans="1:18" ht="12.75" customHeight="1" x14ac:dyDescent="0.25">
      <c r="A181" s="458" t="s">
        <v>94</v>
      </c>
      <c r="B181" s="458" t="s">
        <v>39</v>
      </c>
      <c r="C181" s="458" t="s">
        <v>95</v>
      </c>
      <c r="D181" s="458" t="s">
        <v>39</v>
      </c>
      <c r="E181" s="161" t="s">
        <v>43</v>
      </c>
      <c r="F181" s="161">
        <v>0</v>
      </c>
      <c r="G181" s="162">
        <v>0</v>
      </c>
      <c r="H181" s="161">
        <v>1</v>
      </c>
      <c r="I181" s="162">
        <f t="shared" si="35"/>
        <v>0</v>
      </c>
      <c r="J181" s="162">
        <f t="shared" si="44"/>
        <v>0</v>
      </c>
      <c r="K181" s="162">
        <f t="shared" si="36"/>
        <v>0</v>
      </c>
      <c r="L181" s="330"/>
      <c r="M181" s="184"/>
      <c r="N181" s="184"/>
      <c r="O181" s="184"/>
      <c r="P181" s="184"/>
      <c r="Q181" s="184"/>
      <c r="R181" s="184"/>
    </row>
    <row r="182" spans="1:18" ht="12.75" customHeight="1" x14ac:dyDescent="0.25">
      <c r="A182" s="458" t="s">
        <v>96</v>
      </c>
      <c r="B182" s="458" t="s">
        <v>39</v>
      </c>
      <c r="C182" s="458" t="s">
        <v>97</v>
      </c>
      <c r="D182" s="458" t="s">
        <v>39</v>
      </c>
      <c r="E182" s="161" t="s">
        <v>43</v>
      </c>
      <c r="F182" s="161">
        <v>0</v>
      </c>
      <c r="G182" s="162">
        <v>0</v>
      </c>
      <c r="H182" s="161">
        <v>1</v>
      </c>
      <c r="I182" s="162">
        <f t="shared" si="35"/>
        <v>0</v>
      </c>
      <c r="J182" s="162">
        <f t="shared" si="44"/>
        <v>0</v>
      </c>
      <c r="K182" s="162">
        <f t="shared" si="36"/>
        <v>0</v>
      </c>
      <c r="L182" s="330"/>
      <c r="M182" s="184"/>
      <c r="N182" s="184"/>
      <c r="O182" s="184"/>
      <c r="P182" s="184"/>
      <c r="Q182" s="184"/>
      <c r="R182" s="184"/>
    </row>
    <row r="183" spans="1:18" ht="12.75" customHeight="1" x14ac:dyDescent="0.25">
      <c r="A183" s="458" t="s">
        <v>98</v>
      </c>
      <c r="B183" s="458" t="s">
        <v>39</v>
      </c>
      <c r="C183" s="458" t="s">
        <v>99</v>
      </c>
      <c r="D183" s="458" t="s">
        <v>39</v>
      </c>
      <c r="E183" s="161" t="s">
        <v>43</v>
      </c>
      <c r="F183" s="161">
        <v>0</v>
      </c>
      <c r="G183" s="162">
        <v>100</v>
      </c>
      <c r="H183" s="161">
        <v>10</v>
      </c>
      <c r="I183" s="162">
        <f t="shared" si="35"/>
        <v>100</v>
      </c>
      <c r="J183" s="162">
        <f t="shared" si="44"/>
        <v>0</v>
      </c>
      <c r="K183" s="162">
        <f t="shared" si="36"/>
        <v>1000</v>
      </c>
      <c r="L183" s="330"/>
      <c r="M183" s="184"/>
      <c r="N183" s="184"/>
      <c r="O183" s="184"/>
      <c r="P183" s="184"/>
      <c r="Q183" s="184"/>
      <c r="R183" s="184"/>
    </row>
    <row r="184" spans="1:18" ht="12.75" customHeight="1" x14ac:dyDescent="0.25">
      <c r="A184" s="458" t="s">
        <v>100</v>
      </c>
      <c r="B184" s="458" t="s">
        <v>39</v>
      </c>
      <c r="C184" s="458" t="s">
        <v>101</v>
      </c>
      <c r="D184" s="458" t="s">
        <v>39</v>
      </c>
      <c r="E184" s="161">
        <v>36</v>
      </c>
      <c r="F184" s="161" t="s">
        <v>48</v>
      </c>
      <c r="G184" s="162">
        <v>53</v>
      </c>
      <c r="H184" s="161">
        <v>10</v>
      </c>
      <c r="I184" s="162">
        <f t="shared" si="35"/>
        <v>53</v>
      </c>
      <c r="J184" s="162">
        <f>K$2</f>
        <v>0</v>
      </c>
      <c r="K184" s="162">
        <f t="shared" si="36"/>
        <v>530</v>
      </c>
      <c r="L184" s="330"/>
      <c r="M184" s="184"/>
      <c r="N184" s="184"/>
      <c r="O184" s="184"/>
      <c r="P184" s="184"/>
      <c r="Q184" s="184"/>
      <c r="R184" s="184"/>
    </row>
    <row r="185" spans="1:18" ht="12.75" customHeight="1" x14ac:dyDescent="0.25">
      <c r="A185" s="458" t="s">
        <v>102</v>
      </c>
      <c r="B185" s="458" t="s">
        <v>39</v>
      </c>
      <c r="C185" s="458" t="s">
        <v>103</v>
      </c>
      <c r="D185" s="458" t="s">
        <v>39</v>
      </c>
      <c r="E185" s="161" t="s">
        <v>43</v>
      </c>
      <c r="F185" s="161">
        <v>0</v>
      </c>
      <c r="G185" s="162">
        <v>0</v>
      </c>
      <c r="H185" s="161">
        <v>10</v>
      </c>
      <c r="I185" s="162">
        <f t="shared" si="35"/>
        <v>0</v>
      </c>
      <c r="J185" s="162">
        <f t="shared" ref="J185:J189" si="45">K$1</f>
        <v>0</v>
      </c>
      <c r="K185" s="162">
        <f t="shared" si="36"/>
        <v>0</v>
      </c>
      <c r="L185" s="330"/>
      <c r="M185" s="184"/>
      <c r="N185" s="184"/>
      <c r="O185" s="184"/>
      <c r="P185" s="184"/>
      <c r="Q185" s="184"/>
      <c r="R185" s="184"/>
    </row>
    <row r="186" spans="1:18" ht="12.75" customHeight="1" x14ac:dyDescent="0.25">
      <c r="A186" s="458" t="s">
        <v>104</v>
      </c>
      <c r="B186" s="458" t="s">
        <v>39</v>
      </c>
      <c r="C186" s="458" t="s">
        <v>105</v>
      </c>
      <c r="D186" s="458" t="s">
        <v>39</v>
      </c>
      <c r="E186" s="161" t="s">
        <v>43</v>
      </c>
      <c r="F186" s="161">
        <v>0</v>
      </c>
      <c r="G186" s="162">
        <v>0</v>
      </c>
      <c r="H186" s="161">
        <v>10</v>
      </c>
      <c r="I186" s="162">
        <f t="shared" si="35"/>
        <v>0</v>
      </c>
      <c r="J186" s="162">
        <f t="shared" si="45"/>
        <v>0</v>
      </c>
      <c r="K186" s="162">
        <f t="shared" si="36"/>
        <v>0</v>
      </c>
      <c r="L186" s="330"/>
      <c r="M186" s="184"/>
      <c r="N186" s="184"/>
      <c r="O186" s="184"/>
      <c r="P186" s="184"/>
      <c r="Q186" s="184"/>
      <c r="R186" s="184"/>
    </row>
    <row r="187" spans="1:18" ht="12.75" customHeight="1" x14ac:dyDescent="0.25">
      <c r="A187" s="458" t="s">
        <v>106</v>
      </c>
      <c r="B187" s="458" t="s">
        <v>39</v>
      </c>
      <c r="C187" s="458" t="s">
        <v>107</v>
      </c>
      <c r="D187" s="458" t="s">
        <v>39</v>
      </c>
      <c r="E187" s="161" t="s">
        <v>43</v>
      </c>
      <c r="F187" s="161">
        <v>0</v>
      </c>
      <c r="G187" s="162">
        <v>0</v>
      </c>
      <c r="H187" s="161">
        <v>10</v>
      </c>
      <c r="I187" s="162">
        <f t="shared" si="35"/>
        <v>0</v>
      </c>
      <c r="J187" s="162">
        <f t="shared" si="45"/>
        <v>0</v>
      </c>
      <c r="K187" s="162">
        <f t="shared" si="36"/>
        <v>0</v>
      </c>
      <c r="L187" s="330"/>
      <c r="M187" s="184"/>
      <c r="N187" s="184"/>
      <c r="O187" s="184"/>
      <c r="P187" s="184"/>
      <c r="Q187" s="184"/>
      <c r="R187" s="184"/>
    </row>
    <row r="188" spans="1:18" ht="12.75" customHeight="1" x14ac:dyDescent="0.25">
      <c r="A188" s="458" t="s">
        <v>108</v>
      </c>
      <c r="B188" s="458" t="s">
        <v>39</v>
      </c>
      <c r="C188" s="458" t="s">
        <v>109</v>
      </c>
      <c r="D188" s="458" t="s">
        <v>39</v>
      </c>
      <c r="E188" s="161" t="s">
        <v>43</v>
      </c>
      <c r="F188" s="161">
        <v>0</v>
      </c>
      <c r="G188" s="162">
        <v>0</v>
      </c>
      <c r="H188" s="161">
        <v>10</v>
      </c>
      <c r="I188" s="162">
        <f t="shared" si="35"/>
        <v>0</v>
      </c>
      <c r="J188" s="162">
        <f t="shared" si="45"/>
        <v>0</v>
      </c>
      <c r="K188" s="162">
        <f t="shared" si="36"/>
        <v>0</v>
      </c>
      <c r="L188" s="330"/>
      <c r="M188" s="184"/>
      <c r="N188" s="184"/>
      <c r="O188" s="184"/>
      <c r="P188" s="184"/>
      <c r="Q188" s="184"/>
      <c r="R188" s="184"/>
    </row>
    <row r="189" spans="1:18" s="151" customFormat="1" ht="12.75" customHeight="1" x14ac:dyDescent="0.25">
      <c r="A189" s="458" t="s">
        <v>110</v>
      </c>
      <c r="B189" s="458" t="s">
        <v>39</v>
      </c>
      <c r="C189" s="458" t="s">
        <v>111</v>
      </c>
      <c r="D189" s="458" t="s">
        <v>39</v>
      </c>
      <c r="E189" s="161" t="s">
        <v>43</v>
      </c>
      <c r="F189" s="161">
        <v>0</v>
      </c>
      <c r="G189" s="162">
        <v>0</v>
      </c>
      <c r="H189" s="161">
        <v>10</v>
      </c>
      <c r="I189" s="162">
        <f t="shared" si="35"/>
        <v>0</v>
      </c>
      <c r="J189" s="162">
        <f t="shared" si="45"/>
        <v>0</v>
      </c>
      <c r="K189" s="162">
        <f t="shared" si="36"/>
        <v>0</v>
      </c>
      <c r="L189" s="330"/>
      <c r="M189" s="184"/>
      <c r="N189" s="184"/>
      <c r="O189" s="184"/>
      <c r="P189" s="184"/>
      <c r="Q189" s="184"/>
      <c r="R189" s="184"/>
    </row>
    <row r="190" spans="1:18" s="330" customFormat="1" ht="12.75" customHeight="1" x14ac:dyDescent="0.25">
      <c r="A190" s="457" t="s">
        <v>249</v>
      </c>
      <c r="B190" s="457"/>
      <c r="C190" s="457" t="s">
        <v>250</v>
      </c>
      <c r="D190" s="457"/>
      <c r="E190" s="163"/>
      <c r="F190" s="163">
        <v>0</v>
      </c>
      <c r="G190" s="164">
        <v>50</v>
      </c>
      <c r="H190" s="163">
        <v>2</v>
      </c>
      <c r="I190" s="164">
        <f>ROUND(G190-((G190*J190)/100),2)</f>
        <v>50</v>
      </c>
      <c r="J190" s="164">
        <f t="shared" si="4"/>
        <v>0</v>
      </c>
      <c r="K190" s="164">
        <f>H190*I190</f>
        <v>100</v>
      </c>
      <c r="M190" s="184"/>
      <c r="N190" s="184"/>
      <c r="O190" s="184"/>
      <c r="P190" s="184"/>
      <c r="Q190" s="184"/>
      <c r="R190" s="184"/>
    </row>
    <row r="191" spans="1:18" s="151" customFormat="1" ht="12.75" customHeight="1" x14ac:dyDescent="0.25">
      <c r="A191" s="393"/>
      <c r="B191" s="393"/>
      <c r="C191" s="393"/>
      <c r="D191" s="393"/>
      <c r="E191" s="161"/>
      <c r="F191" s="161"/>
      <c r="G191" s="162"/>
      <c r="H191" s="161"/>
      <c r="I191" s="162"/>
      <c r="J191" s="162"/>
      <c r="K191" s="162"/>
      <c r="L191" s="330"/>
      <c r="M191" s="184"/>
      <c r="N191" s="184"/>
      <c r="O191" s="184"/>
      <c r="P191" s="184"/>
      <c r="Q191" s="184"/>
      <c r="R191" s="184"/>
    </row>
    <row r="192" spans="1:18" s="176" customFormat="1" ht="12.75" customHeight="1" x14ac:dyDescent="0.25">
      <c r="A192" s="379"/>
      <c r="B192" s="379"/>
      <c r="C192" s="379"/>
      <c r="D192" s="379"/>
      <c r="E192" s="174"/>
      <c r="F192" s="174"/>
      <c r="G192" s="175"/>
      <c r="H192" s="174"/>
      <c r="I192" s="175"/>
      <c r="J192" s="175"/>
      <c r="K192" s="175"/>
      <c r="L192" s="330"/>
      <c r="M192" s="185"/>
      <c r="N192" s="185"/>
      <c r="O192" s="185"/>
      <c r="P192" s="185"/>
      <c r="Q192" s="185"/>
      <c r="R192" s="185"/>
    </row>
    <row r="193" spans="1:18" s="176" customFormat="1" ht="12.75" customHeight="1" x14ac:dyDescent="0.25">
      <c r="A193" s="456" t="s">
        <v>112</v>
      </c>
      <c r="B193" s="451" t="s">
        <v>39</v>
      </c>
      <c r="C193" s="451" t="s">
        <v>113</v>
      </c>
      <c r="D193" s="451" t="s">
        <v>39</v>
      </c>
      <c r="E193" s="178" t="s">
        <v>43</v>
      </c>
      <c r="F193" s="178">
        <v>0</v>
      </c>
      <c r="G193" s="179">
        <v>255</v>
      </c>
      <c r="H193" s="180">
        <v>10</v>
      </c>
      <c r="I193" s="179">
        <f t="shared" ref="I193:I199" si="46">ROUND(G193-((G193*J193)/100),2)</f>
        <v>255</v>
      </c>
      <c r="J193" s="179">
        <f t="shared" ref="J193:J199" si="47">K$1</f>
        <v>0</v>
      </c>
      <c r="K193" s="179">
        <f t="shared" ref="K193:K199" si="48">ROUND((H193*I193),2)</f>
        <v>2550</v>
      </c>
      <c r="L193" s="330"/>
      <c r="M193" s="185"/>
      <c r="N193" s="185"/>
      <c r="O193" s="185"/>
      <c r="P193" s="185"/>
      <c r="Q193" s="185"/>
      <c r="R193" s="185"/>
    </row>
    <row r="194" spans="1:18" s="176" customFormat="1" ht="12.75" customHeight="1" x14ac:dyDescent="0.25">
      <c r="A194" s="480" t="s">
        <v>114</v>
      </c>
      <c r="B194" s="481" t="s">
        <v>39</v>
      </c>
      <c r="C194" s="450" t="s">
        <v>115</v>
      </c>
      <c r="D194" s="450" t="s">
        <v>39</v>
      </c>
      <c r="E194" s="394" t="s">
        <v>43</v>
      </c>
      <c r="F194" s="394">
        <v>0</v>
      </c>
      <c r="G194" s="192">
        <v>75</v>
      </c>
      <c r="H194" s="394">
        <f>H193</f>
        <v>10</v>
      </c>
      <c r="I194" s="192">
        <f t="shared" si="46"/>
        <v>75</v>
      </c>
      <c r="J194" s="192">
        <f t="shared" si="47"/>
        <v>0</v>
      </c>
      <c r="K194" s="192">
        <f t="shared" si="48"/>
        <v>750</v>
      </c>
      <c r="L194" s="343" t="s">
        <v>116</v>
      </c>
      <c r="M194" s="185"/>
      <c r="N194" s="185"/>
      <c r="O194" s="185"/>
      <c r="P194" s="185"/>
      <c r="Q194" s="185"/>
      <c r="R194" s="185"/>
    </row>
    <row r="195" spans="1:18" s="176" customFormat="1" ht="12.75" customHeight="1" x14ac:dyDescent="0.25">
      <c r="A195" s="456" t="s">
        <v>117</v>
      </c>
      <c r="B195" s="451" t="s">
        <v>39</v>
      </c>
      <c r="C195" s="451" t="s">
        <v>118</v>
      </c>
      <c r="D195" s="451" t="s">
        <v>39</v>
      </c>
      <c r="E195" s="178" t="s">
        <v>43</v>
      </c>
      <c r="F195" s="178">
        <v>21</v>
      </c>
      <c r="G195" s="179">
        <v>575</v>
      </c>
      <c r="H195" s="180">
        <v>12</v>
      </c>
      <c r="I195" s="179">
        <f t="shared" si="46"/>
        <v>575</v>
      </c>
      <c r="J195" s="179">
        <f t="shared" si="47"/>
        <v>0</v>
      </c>
      <c r="K195" s="179">
        <f t="shared" si="48"/>
        <v>6900</v>
      </c>
      <c r="L195" s="343" t="s">
        <v>251</v>
      </c>
      <c r="M195" s="185"/>
      <c r="N195" s="185"/>
      <c r="O195" s="185"/>
      <c r="P195" s="185"/>
      <c r="Q195" s="185"/>
      <c r="R195" s="185"/>
    </row>
    <row r="196" spans="1:18" s="176" customFormat="1" ht="12.75" customHeight="1" x14ac:dyDescent="0.25">
      <c r="A196" s="392" t="s">
        <v>119</v>
      </c>
      <c r="B196" s="181"/>
      <c r="C196" s="390" t="s">
        <v>120</v>
      </c>
      <c r="D196" s="181"/>
      <c r="E196" s="178" t="s">
        <v>43</v>
      </c>
      <c r="F196" s="178">
        <v>21</v>
      </c>
      <c r="G196" s="179">
        <v>795</v>
      </c>
      <c r="H196" s="180">
        <v>1</v>
      </c>
      <c r="I196" s="179">
        <f t="shared" si="46"/>
        <v>795</v>
      </c>
      <c r="J196" s="179">
        <f t="shared" si="47"/>
        <v>0</v>
      </c>
      <c r="K196" s="179">
        <f t="shared" si="48"/>
        <v>795</v>
      </c>
      <c r="L196" s="330"/>
      <c r="M196" s="185"/>
      <c r="N196" s="185"/>
      <c r="O196" s="185"/>
      <c r="P196" s="185"/>
      <c r="Q196" s="185"/>
      <c r="R196" s="185"/>
    </row>
    <row r="197" spans="1:18" s="176" customFormat="1" ht="12.75" customHeight="1" x14ac:dyDescent="0.25">
      <c r="A197" s="456" t="s">
        <v>121</v>
      </c>
      <c r="B197" s="451" t="s">
        <v>39</v>
      </c>
      <c r="C197" s="451" t="s">
        <v>122</v>
      </c>
      <c r="D197" s="451" t="s">
        <v>39</v>
      </c>
      <c r="E197" s="178" t="s">
        <v>43</v>
      </c>
      <c r="F197" s="178">
        <v>0</v>
      </c>
      <c r="G197" s="179">
        <v>490</v>
      </c>
      <c r="H197" s="180">
        <v>1</v>
      </c>
      <c r="I197" s="179">
        <f t="shared" si="46"/>
        <v>490</v>
      </c>
      <c r="J197" s="179">
        <f t="shared" si="47"/>
        <v>0</v>
      </c>
      <c r="K197" s="179">
        <f t="shared" si="48"/>
        <v>490</v>
      </c>
      <c r="L197" s="330"/>
      <c r="M197" s="185"/>
      <c r="N197" s="185"/>
      <c r="O197" s="185"/>
      <c r="P197" s="185"/>
      <c r="Q197" s="185"/>
      <c r="R197" s="185"/>
    </row>
    <row r="198" spans="1:18" s="176" customFormat="1" ht="12.75" customHeight="1" x14ac:dyDescent="0.25">
      <c r="A198" s="456" t="s">
        <v>123</v>
      </c>
      <c r="B198" s="451" t="s">
        <v>39</v>
      </c>
      <c r="C198" s="451" t="s">
        <v>124</v>
      </c>
      <c r="D198" s="451" t="s">
        <v>39</v>
      </c>
      <c r="E198" s="178" t="s">
        <v>43</v>
      </c>
      <c r="F198" s="178">
        <v>0</v>
      </c>
      <c r="G198" s="179">
        <v>1395</v>
      </c>
      <c r="H198" s="180">
        <v>0</v>
      </c>
      <c r="I198" s="179">
        <f t="shared" si="46"/>
        <v>1395</v>
      </c>
      <c r="J198" s="179">
        <f t="shared" si="47"/>
        <v>0</v>
      </c>
      <c r="K198" s="179">
        <f t="shared" si="48"/>
        <v>0</v>
      </c>
      <c r="L198" s="330"/>
      <c r="M198" s="185"/>
      <c r="N198" s="185"/>
      <c r="O198" s="185"/>
      <c r="P198" s="185"/>
      <c r="Q198" s="185"/>
      <c r="R198" s="185"/>
    </row>
    <row r="199" spans="1:18" s="176" customFormat="1" ht="12.75" customHeight="1" x14ac:dyDescent="0.25">
      <c r="A199" s="480" t="s">
        <v>125</v>
      </c>
      <c r="B199" s="481" t="s">
        <v>39</v>
      </c>
      <c r="C199" s="450" t="s">
        <v>126</v>
      </c>
      <c r="D199" s="450" t="s">
        <v>39</v>
      </c>
      <c r="E199" s="394" t="s">
        <v>43</v>
      </c>
      <c r="F199" s="394">
        <v>0</v>
      </c>
      <c r="G199" s="192">
        <v>350</v>
      </c>
      <c r="H199" s="394">
        <f>H198</f>
        <v>0</v>
      </c>
      <c r="I199" s="192">
        <f t="shared" si="46"/>
        <v>350</v>
      </c>
      <c r="J199" s="192">
        <f t="shared" si="47"/>
        <v>0</v>
      </c>
      <c r="K199" s="192">
        <f t="shared" si="48"/>
        <v>0</v>
      </c>
      <c r="M199" s="185"/>
      <c r="N199" s="185"/>
      <c r="O199" s="185"/>
      <c r="P199" s="185"/>
      <c r="Q199" s="185"/>
      <c r="R199" s="185"/>
    </row>
    <row r="200" spans="1:18" s="176" customFormat="1" ht="12.75" hidden="1" customHeight="1" x14ac:dyDescent="0.25">
      <c r="A200" s="452"/>
      <c r="B200" s="453"/>
      <c r="C200" s="454"/>
      <c r="D200" s="453"/>
      <c r="E200" s="193"/>
      <c r="F200" s="193"/>
      <c r="G200" s="194"/>
      <c r="H200" s="193"/>
      <c r="I200" s="194"/>
      <c r="J200" s="194"/>
      <c r="K200" s="175"/>
      <c r="L200" s="330"/>
      <c r="M200" s="185"/>
      <c r="N200" s="185"/>
      <c r="O200" s="185"/>
      <c r="P200" s="185"/>
      <c r="Q200" s="185"/>
      <c r="R200" s="185"/>
    </row>
    <row r="201" spans="1:18" s="176" customFormat="1" ht="12.75" hidden="1" customHeight="1" x14ac:dyDescent="0.25">
      <c r="A201" s="472" t="s">
        <v>127</v>
      </c>
      <c r="B201" s="473"/>
      <c r="C201" s="474" t="s">
        <v>128</v>
      </c>
      <c r="D201" s="475"/>
      <c r="E201" s="178" t="s">
        <v>43</v>
      </c>
      <c r="F201" s="178">
        <v>21</v>
      </c>
      <c r="G201" s="179">
        <v>2750</v>
      </c>
      <c r="H201" s="180">
        <v>0</v>
      </c>
      <c r="I201" s="179">
        <f t="shared" ref="I201:I203" si="49">ROUND(G201-((G201*J201)/100),2)</f>
        <v>2750</v>
      </c>
      <c r="J201" s="179">
        <f t="shared" ref="J201" si="50">K$1</f>
        <v>0</v>
      </c>
      <c r="K201" s="179">
        <f t="shared" ref="K201:K203" si="51">ROUND((H201*I201),2)</f>
        <v>0</v>
      </c>
      <c r="L201" s="330"/>
      <c r="M201" s="185"/>
      <c r="N201" s="185"/>
      <c r="O201" s="185"/>
      <c r="P201" s="185"/>
      <c r="Q201" s="185"/>
      <c r="R201" s="185"/>
    </row>
    <row r="202" spans="1:18" s="176" customFormat="1" ht="12.75" hidden="1" customHeight="1" x14ac:dyDescent="0.25">
      <c r="A202" s="476" t="s">
        <v>129</v>
      </c>
      <c r="B202" s="477"/>
      <c r="C202" s="478" t="s">
        <v>130</v>
      </c>
      <c r="D202" s="479"/>
      <c r="E202" s="394">
        <v>12</v>
      </c>
      <c r="F202" s="394" t="s">
        <v>48</v>
      </c>
      <c r="G202" s="192">
        <v>220</v>
      </c>
      <c r="H202" s="394">
        <f>H201</f>
        <v>0</v>
      </c>
      <c r="I202" s="192">
        <f t="shared" si="49"/>
        <v>220</v>
      </c>
      <c r="J202" s="192">
        <f>$K$2</f>
        <v>0</v>
      </c>
      <c r="K202" s="192">
        <f t="shared" si="51"/>
        <v>0</v>
      </c>
      <c r="L202" s="330"/>
      <c r="M202" s="185"/>
      <c r="N202" s="185"/>
      <c r="O202" s="185"/>
      <c r="P202" s="185"/>
      <c r="Q202" s="185"/>
      <c r="R202" s="185"/>
    </row>
    <row r="203" spans="1:18" s="176" customFormat="1" ht="12.75" hidden="1" customHeight="1" x14ac:dyDescent="0.25">
      <c r="A203" s="476" t="s">
        <v>131</v>
      </c>
      <c r="B203" s="477"/>
      <c r="C203" s="478" t="s">
        <v>132</v>
      </c>
      <c r="D203" s="479"/>
      <c r="E203" s="394" t="s">
        <v>43</v>
      </c>
      <c r="F203" s="394">
        <v>21</v>
      </c>
      <c r="G203" s="192">
        <v>0</v>
      </c>
      <c r="H203" s="394">
        <f>H201</f>
        <v>0</v>
      </c>
      <c r="I203" s="192">
        <f t="shared" si="49"/>
        <v>0</v>
      </c>
      <c r="J203" s="192">
        <f t="shared" ref="J203" si="52">K$1</f>
        <v>0</v>
      </c>
      <c r="K203" s="192">
        <f t="shared" si="51"/>
        <v>0</v>
      </c>
      <c r="M203" s="185"/>
      <c r="N203" s="185"/>
      <c r="O203" s="185"/>
      <c r="P203" s="185"/>
      <c r="Q203" s="185"/>
      <c r="R203" s="185"/>
    </row>
    <row r="204" spans="1:18" s="151" customFormat="1" ht="12.75" customHeight="1" x14ac:dyDescent="0.25">
      <c r="A204" s="452"/>
      <c r="B204" s="453"/>
      <c r="C204" s="454"/>
      <c r="D204" s="453"/>
      <c r="E204" s="193"/>
      <c r="F204" s="193"/>
      <c r="G204" s="194"/>
      <c r="H204" s="193"/>
      <c r="I204" s="194"/>
      <c r="J204" s="194"/>
      <c r="K204" s="175"/>
      <c r="L204" s="330"/>
      <c r="M204" s="184"/>
      <c r="N204" s="184"/>
      <c r="O204" s="184"/>
      <c r="P204" s="184"/>
      <c r="Q204" s="184"/>
      <c r="R204" s="184"/>
    </row>
    <row r="205" spans="1:18" s="151" customFormat="1" ht="12.75" customHeight="1" x14ac:dyDescent="0.25">
      <c r="A205" s="377" t="s">
        <v>133</v>
      </c>
      <c r="B205" s="378"/>
      <c r="C205" s="182" t="s">
        <v>134</v>
      </c>
      <c r="D205" s="378"/>
      <c r="E205" s="178" t="s">
        <v>43</v>
      </c>
      <c r="F205" s="178">
        <v>0</v>
      </c>
      <c r="G205" s="179">
        <v>1295</v>
      </c>
      <c r="H205" s="180">
        <v>1</v>
      </c>
      <c r="I205" s="179">
        <f t="shared" ref="I205:I210" si="53">ROUND(G205-((G205*J205)/100),2)</f>
        <v>1295</v>
      </c>
      <c r="J205" s="179">
        <f t="shared" ref="J205" si="54">K$1</f>
        <v>0</v>
      </c>
      <c r="K205" s="179">
        <f t="shared" ref="K205:K210" si="55">ROUND((H205*I205),2)</f>
        <v>1295</v>
      </c>
      <c r="L205" s="330"/>
      <c r="M205" s="184"/>
      <c r="N205" s="184"/>
      <c r="O205" s="184"/>
      <c r="P205" s="184"/>
      <c r="Q205" s="184"/>
      <c r="R205" s="184"/>
    </row>
    <row r="206" spans="1:18" s="151" customFormat="1" ht="12.75" customHeight="1" x14ac:dyDescent="0.25">
      <c r="A206" s="476" t="s">
        <v>135</v>
      </c>
      <c r="B206" s="477"/>
      <c r="C206" s="196" t="s">
        <v>136</v>
      </c>
      <c r="D206" s="196"/>
      <c r="E206" s="394">
        <v>36</v>
      </c>
      <c r="F206" s="394">
        <v>0</v>
      </c>
      <c r="G206" s="192">
        <v>104</v>
      </c>
      <c r="H206" s="394">
        <f>H$205</f>
        <v>1</v>
      </c>
      <c r="I206" s="192">
        <f t="shared" si="53"/>
        <v>104</v>
      </c>
      <c r="J206" s="192">
        <f>$K$2</f>
        <v>0</v>
      </c>
      <c r="K206" s="192">
        <f t="shared" si="55"/>
        <v>104</v>
      </c>
      <c r="L206" s="330"/>
      <c r="M206" s="184"/>
      <c r="N206" s="184"/>
      <c r="O206" s="184"/>
      <c r="P206" s="184"/>
      <c r="Q206" s="184"/>
      <c r="R206" s="184"/>
    </row>
    <row r="207" spans="1:18" s="151" customFormat="1" ht="12.75" customHeight="1" x14ac:dyDescent="0.25">
      <c r="A207" s="480" t="s">
        <v>137</v>
      </c>
      <c r="B207" s="481"/>
      <c r="C207" s="196" t="s">
        <v>138</v>
      </c>
      <c r="D207" s="196"/>
      <c r="E207" s="394" t="s">
        <v>43</v>
      </c>
      <c r="F207" s="394">
        <v>0</v>
      </c>
      <c r="G207" s="192">
        <v>0</v>
      </c>
      <c r="H207" s="394">
        <f t="shared" ref="H207:H210" si="56">H$205</f>
        <v>1</v>
      </c>
      <c r="I207" s="192">
        <f t="shared" si="53"/>
        <v>0</v>
      </c>
      <c r="J207" s="192">
        <f t="shared" ref="J207:J210" si="57">K$1</f>
        <v>0</v>
      </c>
      <c r="K207" s="192">
        <f t="shared" si="55"/>
        <v>0</v>
      </c>
      <c r="L207" s="330"/>
      <c r="M207" s="184"/>
      <c r="N207" s="184"/>
      <c r="O207" s="184"/>
      <c r="P207" s="184"/>
      <c r="Q207" s="184"/>
      <c r="R207" s="184"/>
    </row>
    <row r="208" spans="1:18" s="151" customFormat="1" ht="12.75" customHeight="1" x14ac:dyDescent="0.25">
      <c r="A208" s="480" t="s">
        <v>139</v>
      </c>
      <c r="B208" s="481"/>
      <c r="C208" s="196" t="s">
        <v>140</v>
      </c>
      <c r="D208" s="196"/>
      <c r="E208" s="394" t="s">
        <v>43</v>
      </c>
      <c r="F208" s="394">
        <v>0</v>
      </c>
      <c r="G208" s="192">
        <v>0</v>
      </c>
      <c r="H208" s="394">
        <f t="shared" si="56"/>
        <v>1</v>
      </c>
      <c r="I208" s="192">
        <f t="shared" si="53"/>
        <v>0</v>
      </c>
      <c r="J208" s="192">
        <f t="shared" si="57"/>
        <v>0</v>
      </c>
      <c r="K208" s="192">
        <f t="shared" si="55"/>
        <v>0</v>
      </c>
      <c r="L208" s="330"/>
      <c r="M208" s="184"/>
      <c r="N208" s="184"/>
      <c r="O208" s="184"/>
      <c r="P208" s="184"/>
      <c r="Q208" s="184"/>
      <c r="R208" s="184"/>
    </row>
    <row r="209" spans="1:18" s="151" customFormat="1" ht="12.75" customHeight="1" x14ac:dyDescent="0.25">
      <c r="A209" s="480" t="s">
        <v>141</v>
      </c>
      <c r="B209" s="481"/>
      <c r="C209" s="196" t="s">
        <v>142</v>
      </c>
      <c r="D209" s="196"/>
      <c r="E209" s="394" t="s">
        <v>43</v>
      </c>
      <c r="F209" s="394">
        <v>0</v>
      </c>
      <c r="G209" s="192">
        <v>0</v>
      </c>
      <c r="H209" s="394">
        <f t="shared" si="56"/>
        <v>1</v>
      </c>
      <c r="I209" s="192">
        <f t="shared" si="53"/>
        <v>0</v>
      </c>
      <c r="J209" s="192">
        <f t="shared" si="57"/>
        <v>0</v>
      </c>
      <c r="K209" s="192">
        <f t="shared" si="55"/>
        <v>0</v>
      </c>
      <c r="L209" s="330"/>
      <c r="M209" s="184"/>
      <c r="N209" s="184"/>
      <c r="O209" s="184"/>
      <c r="P209" s="184"/>
      <c r="Q209" s="184"/>
      <c r="R209" s="184"/>
    </row>
    <row r="210" spans="1:18" s="176" customFormat="1" ht="12.75" customHeight="1" x14ac:dyDescent="0.25">
      <c r="A210" s="480" t="s">
        <v>143</v>
      </c>
      <c r="B210" s="481"/>
      <c r="C210" s="196" t="s">
        <v>144</v>
      </c>
      <c r="D210" s="196"/>
      <c r="E210" s="394" t="s">
        <v>43</v>
      </c>
      <c r="F210" s="394">
        <v>0</v>
      </c>
      <c r="G210" s="192">
        <v>0</v>
      </c>
      <c r="H210" s="394">
        <f t="shared" si="56"/>
        <v>1</v>
      </c>
      <c r="I210" s="192">
        <f t="shared" si="53"/>
        <v>0</v>
      </c>
      <c r="J210" s="192">
        <f t="shared" si="57"/>
        <v>0</v>
      </c>
      <c r="K210" s="192">
        <f t="shared" si="55"/>
        <v>0</v>
      </c>
      <c r="M210" s="185"/>
      <c r="N210" s="185"/>
      <c r="O210" s="185"/>
      <c r="P210" s="185"/>
      <c r="Q210" s="185"/>
      <c r="R210" s="185"/>
    </row>
    <row r="211" spans="1:18" s="151" customFormat="1" ht="12.75" hidden="1" customHeight="1" x14ac:dyDescent="0.25">
      <c r="A211" s="452"/>
      <c r="B211" s="453"/>
      <c r="C211" s="454"/>
      <c r="D211" s="453"/>
      <c r="E211" s="193"/>
      <c r="F211" s="193"/>
      <c r="G211" s="194"/>
      <c r="H211" s="193"/>
      <c r="I211" s="194"/>
      <c r="J211" s="194"/>
      <c r="K211" s="175"/>
      <c r="L211" s="330"/>
      <c r="M211" s="184"/>
      <c r="N211" s="184"/>
      <c r="O211" s="184"/>
      <c r="P211" s="184"/>
      <c r="Q211" s="184"/>
      <c r="R211" s="184"/>
    </row>
    <row r="212" spans="1:18" s="151" customFormat="1" ht="12.75" hidden="1" customHeight="1" x14ac:dyDescent="0.25">
      <c r="A212" s="456" t="s">
        <v>3</v>
      </c>
      <c r="B212" s="451" t="s">
        <v>39</v>
      </c>
      <c r="C212" s="451" t="s">
        <v>145</v>
      </c>
      <c r="D212" s="451" t="s">
        <v>39</v>
      </c>
      <c r="E212" s="178" t="s">
        <v>43</v>
      </c>
      <c r="F212" s="178">
        <v>0</v>
      </c>
      <c r="G212" s="179">
        <v>5400</v>
      </c>
      <c r="H212" s="180">
        <v>0</v>
      </c>
      <c r="I212" s="179">
        <f t="shared" ref="I212:I220" si="58">ROUND(G212-((G212*J212)/100),2)</f>
        <v>5400</v>
      </c>
      <c r="J212" s="179">
        <f t="shared" ref="J212" si="59">K$1</f>
        <v>0</v>
      </c>
      <c r="K212" s="179">
        <f t="shared" ref="K212:K220" si="60">ROUND((H212*I212),2)</f>
        <v>0</v>
      </c>
      <c r="L212" s="330"/>
      <c r="M212" s="184"/>
      <c r="N212" s="184"/>
      <c r="O212" s="184"/>
      <c r="P212" s="184"/>
      <c r="Q212" s="184"/>
      <c r="R212" s="184"/>
    </row>
    <row r="213" spans="1:18" s="151" customFormat="1" ht="12.75" hidden="1" customHeight="1" x14ac:dyDescent="0.25">
      <c r="A213" s="450" t="s">
        <v>146</v>
      </c>
      <c r="B213" s="450" t="s">
        <v>39</v>
      </c>
      <c r="C213" s="450" t="s">
        <v>147</v>
      </c>
      <c r="D213" s="450" t="s">
        <v>39</v>
      </c>
      <c r="E213" s="394">
        <v>12</v>
      </c>
      <c r="F213" s="394" t="s">
        <v>48</v>
      </c>
      <c r="G213" s="192">
        <v>449</v>
      </c>
      <c r="H213" s="394">
        <f>H$80</f>
        <v>0</v>
      </c>
      <c r="I213" s="192">
        <f t="shared" si="58"/>
        <v>449</v>
      </c>
      <c r="J213" s="192">
        <f>$K$2</f>
        <v>0</v>
      </c>
      <c r="K213" s="192">
        <f t="shared" si="60"/>
        <v>0</v>
      </c>
      <c r="L213" s="330"/>
      <c r="M213" s="184"/>
      <c r="N213" s="184"/>
      <c r="O213" s="184"/>
      <c r="P213" s="184"/>
      <c r="Q213" s="184"/>
      <c r="R213" s="184"/>
    </row>
    <row r="214" spans="1:18" s="151" customFormat="1" ht="12.75" hidden="1" customHeight="1" x14ac:dyDescent="0.25">
      <c r="A214" s="450" t="s">
        <v>148</v>
      </c>
      <c r="B214" s="450" t="s">
        <v>39</v>
      </c>
      <c r="C214" s="450" t="s">
        <v>149</v>
      </c>
      <c r="D214" s="450" t="s">
        <v>39</v>
      </c>
      <c r="E214" s="394" t="s">
        <v>43</v>
      </c>
      <c r="F214" s="394">
        <v>0</v>
      </c>
      <c r="G214" s="192">
        <v>0</v>
      </c>
      <c r="H214" s="394">
        <f t="shared" ref="H214:H220" si="61">H$80</f>
        <v>0</v>
      </c>
      <c r="I214" s="192">
        <f t="shared" si="58"/>
        <v>0</v>
      </c>
      <c r="J214" s="192">
        <f t="shared" ref="J214:J220" si="62">K$1</f>
        <v>0</v>
      </c>
      <c r="K214" s="192">
        <f t="shared" si="60"/>
        <v>0</v>
      </c>
      <c r="L214" s="330"/>
      <c r="M214" s="184"/>
      <c r="N214" s="184"/>
      <c r="O214" s="184"/>
      <c r="P214" s="184"/>
      <c r="Q214" s="184"/>
      <c r="R214" s="184"/>
    </row>
    <row r="215" spans="1:18" s="151" customFormat="1" ht="12.75" hidden="1" customHeight="1" x14ac:dyDescent="0.25">
      <c r="A215" s="450" t="s">
        <v>150</v>
      </c>
      <c r="B215" s="450" t="s">
        <v>39</v>
      </c>
      <c r="C215" s="450" t="s">
        <v>151</v>
      </c>
      <c r="D215" s="450" t="s">
        <v>39</v>
      </c>
      <c r="E215" s="394" t="s">
        <v>43</v>
      </c>
      <c r="F215" s="394">
        <v>0</v>
      </c>
      <c r="G215" s="192">
        <v>0</v>
      </c>
      <c r="H215" s="394">
        <f t="shared" si="61"/>
        <v>0</v>
      </c>
      <c r="I215" s="192">
        <f t="shared" si="58"/>
        <v>0</v>
      </c>
      <c r="J215" s="192">
        <f t="shared" si="62"/>
        <v>0</v>
      </c>
      <c r="K215" s="192">
        <f t="shared" si="60"/>
        <v>0</v>
      </c>
      <c r="L215" s="330"/>
      <c r="M215" s="184"/>
      <c r="N215" s="184"/>
      <c r="O215" s="184"/>
      <c r="P215" s="184"/>
      <c r="Q215" s="184"/>
      <c r="R215" s="184"/>
    </row>
    <row r="216" spans="1:18" s="151" customFormat="1" ht="12.75" hidden="1" customHeight="1" x14ac:dyDescent="0.25">
      <c r="A216" s="450" t="s">
        <v>139</v>
      </c>
      <c r="B216" s="450" t="s">
        <v>39</v>
      </c>
      <c r="C216" s="450" t="s">
        <v>140</v>
      </c>
      <c r="D216" s="450" t="s">
        <v>39</v>
      </c>
      <c r="E216" s="394" t="s">
        <v>43</v>
      </c>
      <c r="F216" s="394">
        <v>0</v>
      </c>
      <c r="G216" s="192">
        <v>0</v>
      </c>
      <c r="H216" s="394">
        <f t="shared" si="61"/>
        <v>0</v>
      </c>
      <c r="I216" s="192">
        <f t="shared" si="58"/>
        <v>0</v>
      </c>
      <c r="J216" s="192">
        <f t="shared" si="62"/>
        <v>0</v>
      </c>
      <c r="K216" s="192">
        <f t="shared" si="60"/>
        <v>0</v>
      </c>
      <c r="L216" s="330"/>
      <c r="M216" s="184"/>
      <c r="N216" s="184"/>
      <c r="O216" s="184"/>
      <c r="P216" s="184"/>
      <c r="Q216" s="184"/>
      <c r="R216" s="184"/>
    </row>
    <row r="217" spans="1:18" s="151" customFormat="1" ht="12.75" hidden="1" customHeight="1" x14ac:dyDescent="0.25">
      <c r="A217" s="450" t="s">
        <v>152</v>
      </c>
      <c r="B217" s="450" t="s">
        <v>39</v>
      </c>
      <c r="C217" s="450" t="s">
        <v>153</v>
      </c>
      <c r="D217" s="450" t="s">
        <v>39</v>
      </c>
      <c r="E217" s="394" t="s">
        <v>43</v>
      </c>
      <c r="F217" s="394">
        <v>0</v>
      </c>
      <c r="G217" s="192">
        <v>30</v>
      </c>
      <c r="H217" s="394">
        <f t="shared" si="61"/>
        <v>0</v>
      </c>
      <c r="I217" s="192">
        <f t="shared" si="58"/>
        <v>30</v>
      </c>
      <c r="J217" s="192">
        <f t="shared" si="62"/>
        <v>0</v>
      </c>
      <c r="K217" s="192">
        <f t="shared" si="60"/>
        <v>0</v>
      </c>
      <c r="L217" s="330"/>
      <c r="M217" s="184"/>
      <c r="N217" s="184"/>
      <c r="O217" s="184"/>
      <c r="P217" s="184"/>
      <c r="Q217" s="184"/>
      <c r="R217" s="184"/>
    </row>
    <row r="218" spans="1:18" s="151" customFormat="1" ht="12.75" hidden="1" customHeight="1" x14ac:dyDescent="0.25">
      <c r="A218" s="450" t="s">
        <v>154</v>
      </c>
      <c r="B218" s="450" t="s">
        <v>39</v>
      </c>
      <c r="C218" s="450" t="s">
        <v>155</v>
      </c>
      <c r="D218" s="450" t="s">
        <v>39</v>
      </c>
      <c r="E218" s="394" t="s">
        <v>43</v>
      </c>
      <c r="F218" s="394">
        <v>0</v>
      </c>
      <c r="G218" s="192">
        <v>0</v>
      </c>
      <c r="H218" s="394">
        <f t="shared" si="61"/>
        <v>0</v>
      </c>
      <c r="I218" s="192">
        <f t="shared" si="58"/>
        <v>0</v>
      </c>
      <c r="J218" s="192">
        <f t="shared" si="62"/>
        <v>0</v>
      </c>
      <c r="K218" s="192">
        <f t="shared" si="60"/>
        <v>0</v>
      </c>
      <c r="L218" s="330"/>
      <c r="M218" s="184"/>
      <c r="N218" s="184"/>
      <c r="O218" s="184"/>
      <c r="P218" s="184"/>
      <c r="Q218" s="184"/>
      <c r="R218" s="184"/>
    </row>
    <row r="219" spans="1:18" s="151" customFormat="1" ht="12.75" hidden="1" customHeight="1" x14ac:dyDescent="0.25">
      <c r="A219" s="450" t="s">
        <v>156</v>
      </c>
      <c r="B219" s="450" t="s">
        <v>39</v>
      </c>
      <c r="C219" s="450" t="s">
        <v>157</v>
      </c>
      <c r="D219" s="450" t="s">
        <v>39</v>
      </c>
      <c r="E219" s="394" t="s">
        <v>43</v>
      </c>
      <c r="F219" s="394">
        <v>0</v>
      </c>
      <c r="G219" s="192">
        <v>0</v>
      </c>
      <c r="H219" s="394">
        <f t="shared" si="61"/>
        <v>0</v>
      </c>
      <c r="I219" s="192">
        <f t="shared" si="58"/>
        <v>0</v>
      </c>
      <c r="J219" s="192">
        <f t="shared" si="62"/>
        <v>0</v>
      </c>
      <c r="K219" s="192">
        <f t="shared" si="60"/>
        <v>0</v>
      </c>
      <c r="L219" s="330"/>
      <c r="M219" s="184"/>
      <c r="N219" s="184"/>
      <c r="O219" s="184"/>
      <c r="P219" s="184"/>
      <c r="Q219" s="184"/>
      <c r="R219" s="184"/>
    </row>
    <row r="220" spans="1:18" s="176" customFormat="1" ht="12.75" hidden="1" customHeight="1" x14ac:dyDescent="0.25">
      <c r="A220" s="450" t="s">
        <v>158</v>
      </c>
      <c r="B220" s="450" t="s">
        <v>39</v>
      </c>
      <c r="C220" s="450" t="s">
        <v>159</v>
      </c>
      <c r="D220" s="450" t="s">
        <v>39</v>
      </c>
      <c r="E220" s="394" t="s">
        <v>43</v>
      </c>
      <c r="F220" s="394">
        <v>0</v>
      </c>
      <c r="G220" s="192">
        <v>0</v>
      </c>
      <c r="H220" s="394">
        <f t="shared" si="61"/>
        <v>0</v>
      </c>
      <c r="I220" s="192">
        <f t="shared" si="58"/>
        <v>0</v>
      </c>
      <c r="J220" s="192">
        <f t="shared" si="62"/>
        <v>0</v>
      </c>
      <c r="K220" s="192">
        <f t="shared" si="60"/>
        <v>0</v>
      </c>
      <c r="M220" s="185"/>
      <c r="N220" s="185"/>
      <c r="O220" s="185"/>
      <c r="P220" s="185"/>
      <c r="Q220" s="185"/>
      <c r="R220" s="185"/>
    </row>
    <row r="221" spans="1:18" s="151" customFormat="1" ht="12.75" hidden="1" customHeight="1" x14ac:dyDescent="0.25">
      <c r="A221" s="452"/>
      <c r="B221" s="453"/>
      <c r="C221" s="454"/>
      <c r="D221" s="453"/>
      <c r="E221" s="193"/>
      <c r="F221" s="193"/>
      <c r="G221" s="194"/>
      <c r="H221" s="193"/>
      <c r="I221" s="194"/>
      <c r="J221" s="194"/>
      <c r="K221" s="175"/>
      <c r="L221" s="330"/>
      <c r="M221" s="184"/>
      <c r="N221" s="184"/>
      <c r="O221" s="184"/>
      <c r="P221" s="184"/>
      <c r="Q221" s="184"/>
      <c r="R221" s="184"/>
    </row>
    <row r="222" spans="1:18" s="151" customFormat="1" ht="12.75" hidden="1" customHeight="1" x14ac:dyDescent="0.25">
      <c r="A222" s="377" t="s">
        <v>160</v>
      </c>
      <c r="B222" s="378"/>
      <c r="C222" s="483" t="s">
        <v>161</v>
      </c>
      <c r="D222" s="484"/>
      <c r="E222" s="178" t="s">
        <v>43</v>
      </c>
      <c r="F222" s="178" t="s">
        <v>48</v>
      </c>
      <c r="G222" s="179">
        <v>3990</v>
      </c>
      <c r="H222" s="180">
        <v>0</v>
      </c>
      <c r="I222" s="179">
        <f t="shared" ref="I222:I240" si="63">ROUND(G222-((G222*J222)/100),2)</f>
        <v>3990</v>
      </c>
      <c r="J222" s="179">
        <f t="shared" ref="J222" si="64">K$1</f>
        <v>0</v>
      </c>
      <c r="K222" s="179">
        <f t="shared" ref="K222:K240" si="65">ROUND((H222*I222),2)</f>
        <v>0</v>
      </c>
      <c r="L222" s="330"/>
      <c r="M222" s="184"/>
      <c r="N222" s="184"/>
      <c r="O222" s="184"/>
      <c r="P222" s="184"/>
      <c r="Q222" s="184"/>
      <c r="R222" s="184"/>
    </row>
    <row r="223" spans="1:18" s="151" customFormat="1" ht="12.75" hidden="1" customHeight="1" x14ac:dyDescent="0.25">
      <c r="A223" s="448" t="s">
        <v>162</v>
      </c>
      <c r="B223" s="449"/>
      <c r="C223" s="448" t="s">
        <v>163</v>
      </c>
      <c r="D223" s="449"/>
      <c r="E223" s="394">
        <v>12</v>
      </c>
      <c r="F223" s="394" t="s">
        <v>48</v>
      </c>
      <c r="G223" s="192">
        <v>320</v>
      </c>
      <c r="H223" s="394">
        <f>H222</f>
        <v>0</v>
      </c>
      <c r="I223" s="192">
        <f t="shared" si="63"/>
        <v>320</v>
      </c>
      <c r="J223" s="192">
        <f>$K$2</f>
        <v>0</v>
      </c>
      <c r="K223" s="192">
        <f t="shared" si="65"/>
        <v>0</v>
      </c>
      <c r="L223" s="330"/>
      <c r="M223" s="184"/>
      <c r="N223" s="184"/>
      <c r="O223" s="184"/>
      <c r="P223" s="184"/>
      <c r="Q223" s="184"/>
      <c r="R223" s="184"/>
    </row>
    <row r="224" spans="1:18" s="315" customFormat="1" ht="12.75" hidden="1" customHeight="1" x14ac:dyDescent="0.25">
      <c r="A224" s="448" t="s">
        <v>164</v>
      </c>
      <c r="B224" s="449"/>
      <c r="C224" s="448" t="s">
        <v>165</v>
      </c>
      <c r="D224" s="449"/>
      <c r="E224" s="394" t="s">
        <v>43</v>
      </c>
      <c r="F224" s="394">
        <v>14</v>
      </c>
      <c r="G224" s="192">
        <v>0</v>
      </c>
      <c r="H224" s="394">
        <f t="shared" ref="H224:H240" si="66">H223</f>
        <v>0</v>
      </c>
      <c r="I224" s="192">
        <f t="shared" si="63"/>
        <v>0</v>
      </c>
      <c r="J224" s="192">
        <f t="shared" ref="J224:J226" si="67">K$1</f>
        <v>0</v>
      </c>
      <c r="K224" s="192">
        <f t="shared" si="65"/>
        <v>0</v>
      </c>
      <c r="L224" s="330"/>
      <c r="M224" s="184"/>
      <c r="N224" s="184"/>
      <c r="O224" s="184"/>
      <c r="P224" s="184"/>
      <c r="Q224" s="184"/>
      <c r="R224" s="184"/>
    </row>
    <row r="225" spans="1:18" s="315" customFormat="1" ht="12.75" hidden="1" customHeight="1" x14ac:dyDescent="0.25">
      <c r="A225" s="448" t="s">
        <v>166</v>
      </c>
      <c r="B225" s="449"/>
      <c r="C225" s="448" t="s">
        <v>167</v>
      </c>
      <c r="D225" s="449"/>
      <c r="E225" s="394" t="s">
        <v>43</v>
      </c>
      <c r="F225" s="394">
        <v>14</v>
      </c>
      <c r="G225" s="192">
        <v>0</v>
      </c>
      <c r="H225" s="394">
        <f t="shared" si="66"/>
        <v>0</v>
      </c>
      <c r="I225" s="192">
        <f t="shared" si="63"/>
        <v>0</v>
      </c>
      <c r="J225" s="192">
        <f t="shared" si="67"/>
        <v>0</v>
      </c>
      <c r="K225" s="192">
        <f t="shared" si="65"/>
        <v>0</v>
      </c>
      <c r="L225" s="330"/>
      <c r="M225" s="184"/>
      <c r="N225" s="184"/>
      <c r="O225" s="184"/>
      <c r="P225" s="184"/>
      <c r="Q225" s="184"/>
      <c r="R225" s="184"/>
    </row>
    <row r="226" spans="1:18" s="315" customFormat="1" ht="12.75" hidden="1" customHeight="1" x14ac:dyDescent="0.25">
      <c r="A226" s="448" t="s">
        <v>168</v>
      </c>
      <c r="B226" s="449"/>
      <c r="C226" s="448" t="s">
        <v>169</v>
      </c>
      <c r="D226" s="449"/>
      <c r="E226" s="394" t="s">
        <v>43</v>
      </c>
      <c r="F226" s="394">
        <v>14</v>
      </c>
      <c r="G226" s="192">
        <v>1500</v>
      </c>
      <c r="H226" s="394">
        <f t="shared" si="66"/>
        <v>0</v>
      </c>
      <c r="I226" s="192">
        <f t="shared" si="63"/>
        <v>1500</v>
      </c>
      <c r="J226" s="192">
        <f t="shared" si="67"/>
        <v>0</v>
      </c>
      <c r="K226" s="192">
        <f t="shared" si="65"/>
        <v>0</v>
      </c>
      <c r="L226" s="330"/>
      <c r="M226" s="184"/>
      <c r="N226" s="184"/>
      <c r="O226" s="184"/>
      <c r="P226" s="184"/>
      <c r="Q226" s="184"/>
      <c r="R226" s="184"/>
    </row>
    <row r="227" spans="1:18" s="315" customFormat="1" ht="12.75" hidden="1" customHeight="1" x14ac:dyDescent="0.25">
      <c r="A227" s="448" t="s">
        <v>170</v>
      </c>
      <c r="B227" s="449"/>
      <c r="C227" s="448" t="s">
        <v>171</v>
      </c>
      <c r="D227" s="449"/>
      <c r="E227" s="394">
        <v>12</v>
      </c>
      <c r="F227" s="394" t="s">
        <v>48</v>
      </c>
      <c r="G227" s="192">
        <v>259</v>
      </c>
      <c r="H227" s="394">
        <f t="shared" si="66"/>
        <v>0</v>
      </c>
      <c r="I227" s="192">
        <f t="shared" si="63"/>
        <v>259</v>
      </c>
      <c r="J227" s="192">
        <f>$K$2</f>
        <v>0</v>
      </c>
      <c r="K227" s="192">
        <f t="shared" si="65"/>
        <v>0</v>
      </c>
      <c r="L227" s="330"/>
      <c r="M227" s="184"/>
      <c r="N227" s="184"/>
      <c r="O227" s="184"/>
      <c r="P227" s="184"/>
      <c r="Q227" s="184"/>
      <c r="R227" s="184"/>
    </row>
    <row r="228" spans="1:18" s="315" customFormat="1" ht="12.75" hidden="1" customHeight="1" x14ac:dyDescent="0.25">
      <c r="A228" s="448" t="s">
        <v>172</v>
      </c>
      <c r="B228" s="449"/>
      <c r="C228" s="448" t="s">
        <v>173</v>
      </c>
      <c r="D228" s="449"/>
      <c r="E228" s="394" t="s">
        <v>43</v>
      </c>
      <c r="F228" s="394">
        <v>14</v>
      </c>
      <c r="G228" s="192">
        <v>99</v>
      </c>
      <c r="H228" s="394">
        <f t="shared" si="66"/>
        <v>0</v>
      </c>
      <c r="I228" s="192">
        <f t="shared" si="63"/>
        <v>99</v>
      </c>
      <c r="J228" s="192">
        <f t="shared" ref="J228:J240" si="68">K$1</f>
        <v>0</v>
      </c>
      <c r="K228" s="192">
        <f t="shared" si="65"/>
        <v>0</v>
      </c>
      <c r="L228" s="330"/>
      <c r="M228" s="184"/>
      <c r="N228" s="184"/>
      <c r="O228" s="184"/>
      <c r="P228" s="184"/>
      <c r="Q228" s="184"/>
      <c r="R228" s="184"/>
    </row>
    <row r="229" spans="1:18" s="315" customFormat="1" ht="12.75" hidden="1" customHeight="1" x14ac:dyDescent="0.25">
      <c r="A229" s="448" t="s">
        <v>174</v>
      </c>
      <c r="B229" s="449"/>
      <c r="C229" s="448" t="s">
        <v>175</v>
      </c>
      <c r="D229" s="449"/>
      <c r="E229" s="394" t="s">
        <v>43</v>
      </c>
      <c r="F229" s="394">
        <v>14</v>
      </c>
      <c r="G229" s="192">
        <v>0</v>
      </c>
      <c r="H229" s="394">
        <f t="shared" si="66"/>
        <v>0</v>
      </c>
      <c r="I229" s="192">
        <f t="shared" si="63"/>
        <v>0</v>
      </c>
      <c r="J229" s="192">
        <f t="shared" si="68"/>
        <v>0</v>
      </c>
      <c r="K229" s="192">
        <f t="shared" si="65"/>
        <v>0</v>
      </c>
      <c r="L229" s="330"/>
      <c r="M229" s="184"/>
      <c r="N229" s="184"/>
      <c r="O229" s="184"/>
      <c r="P229" s="184"/>
      <c r="Q229" s="184"/>
      <c r="R229" s="184"/>
    </row>
    <row r="230" spans="1:18" s="315" customFormat="1" ht="12.75" hidden="1" customHeight="1" x14ac:dyDescent="0.25">
      <c r="A230" s="448" t="s">
        <v>164</v>
      </c>
      <c r="B230" s="449"/>
      <c r="C230" s="448" t="s">
        <v>165</v>
      </c>
      <c r="D230" s="449"/>
      <c r="E230" s="394" t="s">
        <v>43</v>
      </c>
      <c r="F230" s="394">
        <v>14</v>
      </c>
      <c r="G230" s="192">
        <v>0</v>
      </c>
      <c r="H230" s="394">
        <f t="shared" si="66"/>
        <v>0</v>
      </c>
      <c r="I230" s="192">
        <f t="shared" si="63"/>
        <v>0</v>
      </c>
      <c r="J230" s="192">
        <f t="shared" si="68"/>
        <v>0</v>
      </c>
      <c r="K230" s="192">
        <f t="shared" si="65"/>
        <v>0</v>
      </c>
      <c r="L230" s="330"/>
      <c r="M230" s="184"/>
      <c r="N230" s="184"/>
      <c r="O230" s="184"/>
      <c r="P230" s="184"/>
      <c r="Q230" s="184"/>
      <c r="R230" s="184"/>
    </row>
    <row r="231" spans="1:18" s="151" customFormat="1" ht="12.75" hidden="1" customHeight="1" x14ac:dyDescent="0.25">
      <c r="A231" s="448" t="s">
        <v>176</v>
      </c>
      <c r="B231" s="449"/>
      <c r="C231" s="448" t="s">
        <v>177</v>
      </c>
      <c r="D231" s="449"/>
      <c r="E231" s="394" t="s">
        <v>43</v>
      </c>
      <c r="F231" s="394">
        <v>21</v>
      </c>
      <c r="G231" s="192">
        <v>0</v>
      </c>
      <c r="H231" s="394">
        <f t="shared" si="66"/>
        <v>0</v>
      </c>
      <c r="I231" s="192">
        <f t="shared" si="63"/>
        <v>0</v>
      </c>
      <c r="J231" s="192">
        <f t="shared" si="68"/>
        <v>0</v>
      </c>
      <c r="K231" s="192">
        <f t="shared" si="65"/>
        <v>0</v>
      </c>
      <c r="L231" s="330"/>
      <c r="M231" s="184"/>
      <c r="N231" s="184"/>
      <c r="O231" s="184"/>
      <c r="P231" s="184"/>
      <c r="Q231" s="184"/>
      <c r="R231" s="184"/>
    </row>
    <row r="232" spans="1:18" s="151" customFormat="1" ht="12.75" hidden="1" customHeight="1" x14ac:dyDescent="0.25">
      <c r="A232" s="448" t="s">
        <v>178</v>
      </c>
      <c r="B232" s="449"/>
      <c r="C232" s="448" t="s">
        <v>179</v>
      </c>
      <c r="D232" s="449"/>
      <c r="E232" s="394" t="s">
        <v>43</v>
      </c>
      <c r="F232" s="394" t="s">
        <v>48</v>
      </c>
      <c r="G232" s="192">
        <v>0</v>
      </c>
      <c r="H232" s="394">
        <f t="shared" si="66"/>
        <v>0</v>
      </c>
      <c r="I232" s="192">
        <f t="shared" si="63"/>
        <v>0</v>
      </c>
      <c r="J232" s="192">
        <f t="shared" si="68"/>
        <v>0</v>
      </c>
      <c r="K232" s="192">
        <f t="shared" si="65"/>
        <v>0</v>
      </c>
      <c r="L232" s="330"/>
      <c r="M232" s="184"/>
      <c r="N232" s="184"/>
      <c r="O232" s="184"/>
      <c r="P232" s="184"/>
      <c r="Q232" s="184"/>
      <c r="R232" s="184"/>
    </row>
    <row r="233" spans="1:18" s="151" customFormat="1" ht="12.75" hidden="1" customHeight="1" x14ac:dyDescent="0.25">
      <c r="A233" s="448" t="s">
        <v>180</v>
      </c>
      <c r="B233" s="449"/>
      <c r="C233" s="448" t="s">
        <v>181</v>
      </c>
      <c r="D233" s="449"/>
      <c r="E233" s="394" t="s">
        <v>43</v>
      </c>
      <c r="F233" s="394" t="s">
        <v>48</v>
      </c>
      <c r="G233" s="192">
        <v>0</v>
      </c>
      <c r="H233" s="394">
        <f t="shared" si="66"/>
        <v>0</v>
      </c>
      <c r="I233" s="192">
        <f t="shared" si="63"/>
        <v>0</v>
      </c>
      <c r="J233" s="192">
        <f t="shared" si="68"/>
        <v>0</v>
      </c>
      <c r="K233" s="192">
        <f t="shared" si="65"/>
        <v>0</v>
      </c>
      <c r="L233" s="330"/>
      <c r="M233" s="184"/>
      <c r="N233" s="184"/>
      <c r="O233" s="184"/>
      <c r="P233" s="184"/>
      <c r="Q233" s="184"/>
      <c r="R233" s="184"/>
    </row>
    <row r="234" spans="1:18" s="151" customFormat="1" ht="12.75" hidden="1" customHeight="1" x14ac:dyDescent="0.25">
      <c r="A234" s="448" t="s">
        <v>182</v>
      </c>
      <c r="B234" s="449"/>
      <c r="C234" s="448" t="s">
        <v>183</v>
      </c>
      <c r="D234" s="449"/>
      <c r="E234" s="394" t="s">
        <v>43</v>
      </c>
      <c r="F234" s="394">
        <v>14</v>
      </c>
      <c r="G234" s="192">
        <v>0</v>
      </c>
      <c r="H234" s="394">
        <f t="shared" si="66"/>
        <v>0</v>
      </c>
      <c r="I234" s="192">
        <f t="shared" si="63"/>
        <v>0</v>
      </c>
      <c r="J234" s="192">
        <f t="shared" si="68"/>
        <v>0</v>
      </c>
      <c r="K234" s="192">
        <f t="shared" si="65"/>
        <v>0</v>
      </c>
      <c r="L234" s="330"/>
      <c r="M234" s="184"/>
      <c r="N234" s="184"/>
      <c r="O234" s="184"/>
      <c r="P234" s="184"/>
      <c r="Q234" s="184"/>
      <c r="R234" s="184"/>
    </row>
    <row r="235" spans="1:18" s="151" customFormat="1" ht="12.75" hidden="1" customHeight="1" x14ac:dyDescent="0.25">
      <c r="A235" s="448" t="s">
        <v>184</v>
      </c>
      <c r="B235" s="449"/>
      <c r="C235" s="448" t="s">
        <v>185</v>
      </c>
      <c r="D235" s="449"/>
      <c r="E235" s="394" t="s">
        <v>43</v>
      </c>
      <c r="F235" s="394">
        <v>14</v>
      </c>
      <c r="G235" s="192">
        <v>0</v>
      </c>
      <c r="H235" s="394">
        <f t="shared" si="66"/>
        <v>0</v>
      </c>
      <c r="I235" s="192">
        <f t="shared" si="63"/>
        <v>0</v>
      </c>
      <c r="J235" s="192">
        <f t="shared" si="68"/>
        <v>0</v>
      </c>
      <c r="K235" s="192">
        <f t="shared" si="65"/>
        <v>0</v>
      </c>
      <c r="L235" s="330"/>
      <c r="M235" s="184"/>
      <c r="N235" s="184"/>
      <c r="O235" s="184"/>
      <c r="P235" s="184"/>
      <c r="Q235" s="184"/>
      <c r="R235" s="184"/>
    </row>
    <row r="236" spans="1:18" s="151" customFormat="1" ht="12.75" hidden="1" customHeight="1" x14ac:dyDescent="0.25">
      <c r="A236" s="448" t="s">
        <v>186</v>
      </c>
      <c r="B236" s="449"/>
      <c r="C236" s="448" t="s">
        <v>187</v>
      </c>
      <c r="D236" s="449"/>
      <c r="E236" s="394" t="s">
        <v>43</v>
      </c>
      <c r="F236" s="394">
        <v>14</v>
      </c>
      <c r="G236" s="192">
        <v>0</v>
      </c>
      <c r="H236" s="394">
        <f t="shared" si="66"/>
        <v>0</v>
      </c>
      <c r="I236" s="192">
        <f t="shared" si="63"/>
        <v>0</v>
      </c>
      <c r="J236" s="192">
        <f t="shared" si="68"/>
        <v>0</v>
      </c>
      <c r="K236" s="192">
        <f t="shared" si="65"/>
        <v>0</v>
      </c>
      <c r="L236" s="330"/>
      <c r="M236" s="184"/>
      <c r="N236" s="184"/>
      <c r="O236" s="184"/>
      <c r="P236" s="184"/>
      <c r="Q236" s="184"/>
      <c r="R236" s="184"/>
    </row>
    <row r="237" spans="1:18" s="151" customFormat="1" ht="12.75" hidden="1" customHeight="1" x14ac:dyDescent="0.25">
      <c r="A237" s="448" t="s">
        <v>188</v>
      </c>
      <c r="B237" s="449"/>
      <c r="C237" s="448" t="s">
        <v>189</v>
      </c>
      <c r="D237" s="449"/>
      <c r="E237" s="394" t="s">
        <v>43</v>
      </c>
      <c r="F237" s="394">
        <v>14</v>
      </c>
      <c r="G237" s="192">
        <v>0</v>
      </c>
      <c r="H237" s="394">
        <f t="shared" si="66"/>
        <v>0</v>
      </c>
      <c r="I237" s="192">
        <f t="shared" si="63"/>
        <v>0</v>
      </c>
      <c r="J237" s="192">
        <f t="shared" si="68"/>
        <v>0</v>
      </c>
      <c r="K237" s="192">
        <f t="shared" si="65"/>
        <v>0</v>
      </c>
      <c r="L237" s="330"/>
      <c r="M237" s="184"/>
      <c r="N237" s="184"/>
      <c r="O237" s="184"/>
      <c r="P237" s="184"/>
      <c r="Q237" s="184"/>
      <c r="R237" s="184"/>
    </row>
    <row r="238" spans="1:18" s="151" customFormat="1" ht="12.75" hidden="1" customHeight="1" x14ac:dyDescent="0.25">
      <c r="A238" s="448" t="s">
        <v>190</v>
      </c>
      <c r="B238" s="449"/>
      <c r="C238" s="448" t="s">
        <v>191</v>
      </c>
      <c r="D238" s="449"/>
      <c r="E238" s="394" t="s">
        <v>43</v>
      </c>
      <c r="F238" s="394">
        <v>21</v>
      </c>
      <c r="G238" s="192">
        <v>0</v>
      </c>
      <c r="H238" s="394">
        <f t="shared" si="66"/>
        <v>0</v>
      </c>
      <c r="I238" s="192">
        <f t="shared" si="63"/>
        <v>0</v>
      </c>
      <c r="J238" s="192">
        <f t="shared" si="68"/>
        <v>0</v>
      </c>
      <c r="K238" s="192">
        <f t="shared" si="65"/>
        <v>0</v>
      </c>
      <c r="L238" s="330"/>
      <c r="M238" s="184"/>
      <c r="N238" s="184"/>
      <c r="O238" s="184"/>
      <c r="P238" s="184"/>
      <c r="Q238" s="184"/>
      <c r="R238" s="184"/>
    </row>
    <row r="239" spans="1:18" s="151" customFormat="1" ht="12.75" hidden="1" customHeight="1" x14ac:dyDescent="0.25">
      <c r="A239" s="448" t="s">
        <v>192</v>
      </c>
      <c r="B239" s="449"/>
      <c r="C239" s="448" t="s">
        <v>193</v>
      </c>
      <c r="D239" s="449"/>
      <c r="E239" s="394" t="s">
        <v>43</v>
      </c>
      <c r="F239" s="394" t="s">
        <v>48</v>
      </c>
      <c r="G239" s="192">
        <v>60</v>
      </c>
      <c r="H239" s="394">
        <f t="shared" si="66"/>
        <v>0</v>
      </c>
      <c r="I239" s="192">
        <f t="shared" si="63"/>
        <v>60</v>
      </c>
      <c r="J239" s="192">
        <f t="shared" si="68"/>
        <v>0</v>
      </c>
      <c r="K239" s="192">
        <f t="shared" si="65"/>
        <v>0</v>
      </c>
      <c r="L239" s="330"/>
      <c r="M239" s="184"/>
      <c r="N239" s="184"/>
      <c r="O239" s="184"/>
      <c r="P239" s="184"/>
      <c r="Q239" s="184"/>
      <c r="R239" s="184"/>
    </row>
    <row r="240" spans="1:18" s="176" customFormat="1" ht="12.75" hidden="1" customHeight="1" x14ac:dyDescent="0.25">
      <c r="A240" s="448" t="s">
        <v>194</v>
      </c>
      <c r="B240" s="449"/>
      <c r="C240" s="448" t="s">
        <v>195</v>
      </c>
      <c r="D240" s="449"/>
      <c r="E240" s="394" t="s">
        <v>43</v>
      </c>
      <c r="F240" s="394" t="s">
        <v>48</v>
      </c>
      <c r="G240" s="192">
        <v>468</v>
      </c>
      <c r="H240" s="394">
        <f t="shared" si="66"/>
        <v>0</v>
      </c>
      <c r="I240" s="192">
        <f t="shared" si="63"/>
        <v>468</v>
      </c>
      <c r="J240" s="192">
        <f t="shared" si="68"/>
        <v>0</v>
      </c>
      <c r="K240" s="192">
        <f t="shared" si="65"/>
        <v>0</v>
      </c>
      <c r="M240" s="185"/>
      <c r="N240" s="185"/>
      <c r="O240" s="185"/>
      <c r="P240" s="185"/>
      <c r="Q240" s="185"/>
      <c r="R240" s="185"/>
    </row>
    <row r="241" spans="1:18" s="151" customFormat="1" ht="12.75" hidden="1" customHeight="1" x14ac:dyDescent="0.25">
      <c r="A241" s="383"/>
      <c r="B241" s="384"/>
      <c r="C241" s="385"/>
      <c r="D241" s="384"/>
      <c r="E241" s="193"/>
      <c r="F241" s="193"/>
      <c r="G241" s="194"/>
      <c r="H241" s="193"/>
      <c r="I241" s="194"/>
      <c r="J241" s="194"/>
      <c r="K241" s="175"/>
      <c r="L241" s="330"/>
      <c r="M241" s="184"/>
      <c r="N241" s="184"/>
      <c r="O241" s="184"/>
      <c r="P241" s="184"/>
      <c r="Q241" s="184"/>
      <c r="R241" s="184"/>
    </row>
    <row r="242" spans="1:18" s="151" customFormat="1" ht="12.75" hidden="1" customHeight="1" x14ac:dyDescent="0.25">
      <c r="A242" s="388" t="s">
        <v>196</v>
      </c>
      <c r="B242" s="389"/>
      <c r="C242" s="388" t="s">
        <v>197</v>
      </c>
      <c r="D242" s="389"/>
      <c r="E242" s="178" t="s">
        <v>43</v>
      </c>
      <c r="F242" s="178">
        <v>14</v>
      </c>
      <c r="G242" s="179">
        <v>11900</v>
      </c>
      <c r="H242" s="180">
        <v>0</v>
      </c>
      <c r="I242" s="179">
        <f t="shared" ref="I242:I268" si="69">ROUND(G242-((G242*J242)/100),2)</f>
        <v>11900</v>
      </c>
      <c r="J242" s="179">
        <f t="shared" ref="J242" si="70">K$1</f>
        <v>0</v>
      </c>
      <c r="K242" s="179">
        <f t="shared" ref="K242:K268" si="71">ROUND((H242*I242),2)</f>
        <v>0</v>
      </c>
      <c r="L242" s="330"/>
      <c r="M242" s="184"/>
      <c r="N242" s="184"/>
      <c r="O242" s="184"/>
      <c r="P242" s="184"/>
      <c r="Q242" s="184"/>
      <c r="R242" s="184"/>
    </row>
    <row r="243" spans="1:18" s="151" customFormat="1" ht="12.75" hidden="1" customHeight="1" x14ac:dyDescent="0.25">
      <c r="A243" s="386" t="s">
        <v>198</v>
      </c>
      <c r="B243" s="387"/>
      <c r="C243" s="380" t="s">
        <v>199</v>
      </c>
      <c r="D243" s="381"/>
      <c r="E243" s="394">
        <v>12</v>
      </c>
      <c r="F243" s="394" t="s">
        <v>48</v>
      </c>
      <c r="G243" s="192">
        <v>1071</v>
      </c>
      <c r="H243" s="394">
        <f>H242</f>
        <v>0</v>
      </c>
      <c r="I243" s="192">
        <f t="shared" si="69"/>
        <v>1071</v>
      </c>
      <c r="J243" s="192">
        <f>$K$2</f>
        <v>0</v>
      </c>
      <c r="K243" s="192">
        <f t="shared" si="71"/>
        <v>0</v>
      </c>
      <c r="L243" s="330"/>
      <c r="M243" s="184"/>
      <c r="N243" s="184"/>
      <c r="O243" s="184"/>
      <c r="P243" s="184"/>
      <c r="Q243" s="184"/>
      <c r="R243" s="184"/>
    </row>
    <row r="244" spans="1:18" s="151" customFormat="1" ht="12.75" hidden="1" customHeight="1" x14ac:dyDescent="0.25">
      <c r="A244" s="386" t="s">
        <v>200</v>
      </c>
      <c r="B244" s="387"/>
      <c r="C244" s="380" t="s">
        <v>201</v>
      </c>
      <c r="D244" s="381"/>
      <c r="E244" s="394" t="s">
        <v>43</v>
      </c>
      <c r="F244" s="394">
        <v>14</v>
      </c>
      <c r="G244" s="192">
        <v>30</v>
      </c>
      <c r="H244" s="394">
        <f t="shared" ref="H244:H268" si="72">H243</f>
        <v>0</v>
      </c>
      <c r="I244" s="192">
        <f t="shared" si="69"/>
        <v>30</v>
      </c>
      <c r="J244" s="192">
        <f t="shared" ref="J244:J246" si="73">K$1</f>
        <v>0</v>
      </c>
      <c r="K244" s="192">
        <f t="shared" si="71"/>
        <v>0</v>
      </c>
      <c r="L244" s="330"/>
      <c r="M244" s="184"/>
      <c r="N244" s="184"/>
      <c r="O244" s="184"/>
      <c r="P244" s="184"/>
      <c r="Q244" s="184"/>
      <c r="R244" s="184"/>
    </row>
    <row r="245" spans="1:18" s="151" customFormat="1" ht="12.75" hidden="1" customHeight="1" x14ac:dyDescent="0.25">
      <c r="A245" s="386" t="s">
        <v>164</v>
      </c>
      <c r="B245" s="387"/>
      <c r="C245" s="380" t="s">
        <v>165</v>
      </c>
      <c r="D245" s="381"/>
      <c r="E245" s="394" t="s">
        <v>43</v>
      </c>
      <c r="F245" s="394">
        <v>14</v>
      </c>
      <c r="G245" s="192">
        <v>0</v>
      </c>
      <c r="H245" s="394">
        <f t="shared" si="72"/>
        <v>0</v>
      </c>
      <c r="I245" s="192">
        <f t="shared" si="69"/>
        <v>0</v>
      </c>
      <c r="J245" s="192">
        <f t="shared" si="73"/>
        <v>0</v>
      </c>
      <c r="K245" s="192">
        <f t="shared" si="71"/>
        <v>0</v>
      </c>
      <c r="L245" s="330"/>
      <c r="M245" s="184"/>
      <c r="N245" s="184"/>
      <c r="O245" s="184"/>
      <c r="P245" s="184"/>
      <c r="Q245" s="184"/>
      <c r="R245" s="184"/>
    </row>
    <row r="246" spans="1:18" s="315" customFormat="1" ht="12.75" hidden="1" customHeight="1" x14ac:dyDescent="0.25">
      <c r="A246" s="386" t="s">
        <v>202</v>
      </c>
      <c r="B246" s="387"/>
      <c r="C246" s="380" t="s">
        <v>203</v>
      </c>
      <c r="D246" s="381"/>
      <c r="E246" s="394" t="s">
        <v>43</v>
      </c>
      <c r="F246" s="394">
        <v>14</v>
      </c>
      <c r="G246" s="192">
        <v>468</v>
      </c>
      <c r="H246" s="394">
        <f t="shared" si="72"/>
        <v>0</v>
      </c>
      <c r="I246" s="192">
        <f t="shared" si="69"/>
        <v>468</v>
      </c>
      <c r="J246" s="192">
        <f t="shared" si="73"/>
        <v>0</v>
      </c>
      <c r="K246" s="192">
        <f t="shared" si="71"/>
        <v>0</v>
      </c>
      <c r="L246" s="330"/>
      <c r="M246" s="184"/>
      <c r="N246" s="184"/>
      <c r="O246" s="184"/>
      <c r="P246" s="184"/>
      <c r="Q246" s="184"/>
      <c r="R246" s="184"/>
    </row>
    <row r="247" spans="1:18" s="315" customFormat="1" ht="12.75" hidden="1" customHeight="1" x14ac:dyDescent="0.25">
      <c r="A247" s="386" t="s">
        <v>204</v>
      </c>
      <c r="B247" s="387"/>
      <c r="C247" s="380" t="s">
        <v>205</v>
      </c>
      <c r="D247" s="381"/>
      <c r="E247" s="394">
        <v>12</v>
      </c>
      <c r="F247" s="394" t="s">
        <v>48</v>
      </c>
      <c r="G247" s="192">
        <v>42</v>
      </c>
      <c r="H247" s="394">
        <f t="shared" si="72"/>
        <v>0</v>
      </c>
      <c r="I247" s="192">
        <f t="shared" si="69"/>
        <v>42</v>
      </c>
      <c r="J247" s="192">
        <f>$K$2</f>
        <v>0</v>
      </c>
      <c r="K247" s="192">
        <f t="shared" si="71"/>
        <v>0</v>
      </c>
      <c r="L247" s="330"/>
      <c r="M247" s="184"/>
      <c r="N247" s="184"/>
      <c r="O247" s="184"/>
      <c r="P247" s="184"/>
      <c r="Q247" s="184"/>
      <c r="R247" s="184"/>
    </row>
    <row r="248" spans="1:18" s="315" customFormat="1" ht="12.75" hidden="1" customHeight="1" x14ac:dyDescent="0.25">
      <c r="A248" s="386" t="s">
        <v>168</v>
      </c>
      <c r="B248" s="387"/>
      <c r="C248" s="380" t="s">
        <v>169</v>
      </c>
      <c r="D248" s="381"/>
      <c r="E248" s="394" t="s">
        <v>43</v>
      </c>
      <c r="F248" s="394">
        <v>14</v>
      </c>
      <c r="G248" s="192">
        <v>1500</v>
      </c>
      <c r="H248" s="394">
        <f t="shared" si="72"/>
        <v>0</v>
      </c>
      <c r="I248" s="192">
        <f t="shared" si="69"/>
        <v>1500</v>
      </c>
      <c r="J248" s="192">
        <f t="shared" ref="J248" si="74">K$1</f>
        <v>0</v>
      </c>
      <c r="K248" s="192">
        <f t="shared" si="71"/>
        <v>0</v>
      </c>
      <c r="L248" s="330"/>
      <c r="M248" s="184"/>
      <c r="N248" s="184"/>
      <c r="O248" s="184"/>
      <c r="P248" s="184"/>
      <c r="Q248" s="184"/>
      <c r="R248" s="184"/>
    </row>
    <row r="249" spans="1:18" s="315" customFormat="1" ht="12.75" hidden="1" customHeight="1" x14ac:dyDescent="0.25">
      <c r="A249" s="386" t="s">
        <v>170</v>
      </c>
      <c r="B249" s="387"/>
      <c r="C249" s="380" t="s">
        <v>171</v>
      </c>
      <c r="D249" s="381"/>
      <c r="E249" s="394">
        <v>12</v>
      </c>
      <c r="F249" s="394" t="s">
        <v>48</v>
      </c>
      <c r="G249" s="192">
        <v>259</v>
      </c>
      <c r="H249" s="394">
        <f t="shared" si="72"/>
        <v>0</v>
      </c>
      <c r="I249" s="192">
        <f t="shared" si="69"/>
        <v>259</v>
      </c>
      <c r="J249" s="192">
        <f>$K$2</f>
        <v>0</v>
      </c>
      <c r="K249" s="192">
        <f t="shared" si="71"/>
        <v>0</v>
      </c>
      <c r="L249" s="330"/>
      <c r="M249" s="184"/>
      <c r="N249" s="184"/>
      <c r="O249" s="184"/>
      <c r="P249" s="184"/>
      <c r="Q249" s="184"/>
      <c r="R249" s="184"/>
    </row>
    <row r="250" spans="1:18" s="315" customFormat="1" ht="12.75" hidden="1" customHeight="1" x14ac:dyDescent="0.25">
      <c r="A250" s="386" t="s">
        <v>172</v>
      </c>
      <c r="B250" s="387"/>
      <c r="C250" s="380" t="s">
        <v>173</v>
      </c>
      <c r="D250" s="381"/>
      <c r="E250" s="394" t="s">
        <v>43</v>
      </c>
      <c r="F250" s="394">
        <v>14</v>
      </c>
      <c r="G250" s="192">
        <v>99</v>
      </c>
      <c r="H250" s="394">
        <f t="shared" si="72"/>
        <v>0</v>
      </c>
      <c r="I250" s="192">
        <f t="shared" si="69"/>
        <v>99</v>
      </c>
      <c r="J250" s="192">
        <f t="shared" ref="J250:J268" si="75">K$1</f>
        <v>0</v>
      </c>
      <c r="K250" s="192">
        <f t="shared" si="71"/>
        <v>0</v>
      </c>
      <c r="L250" s="330"/>
      <c r="M250" s="184"/>
      <c r="N250" s="184"/>
      <c r="O250" s="184"/>
      <c r="P250" s="184"/>
      <c r="Q250" s="184"/>
      <c r="R250" s="184"/>
    </row>
    <row r="251" spans="1:18" s="315" customFormat="1" ht="12.75" hidden="1" customHeight="1" x14ac:dyDescent="0.25">
      <c r="A251" s="386" t="s">
        <v>206</v>
      </c>
      <c r="B251" s="387"/>
      <c r="C251" s="380" t="s">
        <v>207</v>
      </c>
      <c r="D251" s="381"/>
      <c r="E251" s="394" t="s">
        <v>43</v>
      </c>
      <c r="F251" s="394">
        <v>14</v>
      </c>
      <c r="G251" s="192">
        <v>499</v>
      </c>
      <c r="H251" s="394">
        <f t="shared" si="72"/>
        <v>0</v>
      </c>
      <c r="I251" s="192">
        <f t="shared" si="69"/>
        <v>499</v>
      </c>
      <c r="J251" s="192">
        <f t="shared" si="75"/>
        <v>0</v>
      </c>
      <c r="K251" s="192">
        <f t="shared" si="71"/>
        <v>0</v>
      </c>
      <c r="L251" s="330"/>
      <c r="M251" s="184"/>
      <c r="N251" s="184"/>
      <c r="O251" s="184"/>
      <c r="P251" s="184"/>
      <c r="Q251" s="184"/>
      <c r="R251" s="184"/>
    </row>
    <row r="252" spans="1:18" s="315" customFormat="1" ht="12.75" hidden="1" customHeight="1" x14ac:dyDescent="0.25">
      <c r="A252" s="386" t="s">
        <v>208</v>
      </c>
      <c r="B252" s="387"/>
      <c r="C252" s="380" t="s">
        <v>209</v>
      </c>
      <c r="D252" s="381"/>
      <c r="E252" s="394" t="s">
        <v>43</v>
      </c>
      <c r="F252" s="394">
        <v>14</v>
      </c>
      <c r="G252" s="192">
        <v>0</v>
      </c>
      <c r="H252" s="394">
        <f t="shared" si="72"/>
        <v>0</v>
      </c>
      <c r="I252" s="192">
        <f t="shared" si="69"/>
        <v>0</v>
      </c>
      <c r="J252" s="192">
        <f t="shared" si="75"/>
        <v>0</v>
      </c>
      <c r="K252" s="192">
        <f t="shared" si="71"/>
        <v>0</v>
      </c>
      <c r="L252" s="330"/>
      <c r="M252" s="184"/>
      <c r="N252" s="184"/>
      <c r="O252" s="184"/>
      <c r="P252" s="184"/>
      <c r="Q252" s="184"/>
      <c r="R252" s="184"/>
    </row>
    <row r="253" spans="1:18" s="151" customFormat="1" ht="12.75" hidden="1" customHeight="1" x14ac:dyDescent="0.25">
      <c r="A253" s="386" t="s">
        <v>210</v>
      </c>
      <c r="B253" s="387"/>
      <c r="C253" s="380" t="s">
        <v>211</v>
      </c>
      <c r="D253" s="381"/>
      <c r="E253" s="394" t="s">
        <v>43</v>
      </c>
      <c r="F253" s="394">
        <v>14</v>
      </c>
      <c r="G253" s="192">
        <v>0</v>
      </c>
      <c r="H253" s="394">
        <f t="shared" si="72"/>
        <v>0</v>
      </c>
      <c r="I253" s="192">
        <f t="shared" si="69"/>
        <v>0</v>
      </c>
      <c r="J253" s="192">
        <f t="shared" si="75"/>
        <v>0</v>
      </c>
      <c r="K253" s="192">
        <f t="shared" si="71"/>
        <v>0</v>
      </c>
      <c r="L253" s="330"/>
      <c r="M253" s="184"/>
      <c r="N253" s="184"/>
      <c r="O253" s="184"/>
      <c r="P253" s="184"/>
      <c r="Q253" s="184"/>
      <c r="R253" s="184"/>
    </row>
    <row r="254" spans="1:18" s="151" customFormat="1" ht="12.75" hidden="1" customHeight="1" x14ac:dyDescent="0.25">
      <c r="A254" s="386" t="s">
        <v>212</v>
      </c>
      <c r="B254" s="387"/>
      <c r="C254" s="380" t="s">
        <v>213</v>
      </c>
      <c r="D254" s="381"/>
      <c r="E254" s="394" t="s">
        <v>43</v>
      </c>
      <c r="F254" s="394">
        <v>14</v>
      </c>
      <c r="G254" s="192">
        <v>0</v>
      </c>
      <c r="H254" s="394">
        <f t="shared" si="72"/>
        <v>0</v>
      </c>
      <c r="I254" s="192">
        <f t="shared" si="69"/>
        <v>0</v>
      </c>
      <c r="J254" s="192">
        <f t="shared" si="75"/>
        <v>0</v>
      </c>
      <c r="K254" s="192">
        <f t="shared" si="71"/>
        <v>0</v>
      </c>
      <c r="L254" s="330"/>
      <c r="M254" s="184"/>
      <c r="N254" s="184"/>
      <c r="O254" s="184"/>
      <c r="P254" s="184"/>
      <c r="Q254" s="184"/>
      <c r="R254" s="184"/>
    </row>
    <row r="255" spans="1:18" s="151" customFormat="1" ht="12.75" hidden="1" customHeight="1" x14ac:dyDescent="0.25">
      <c r="A255" s="386" t="s">
        <v>214</v>
      </c>
      <c r="B255" s="387"/>
      <c r="C255" s="380" t="s">
        <v>215</v>
      </c>
      <c r="D255" s="381"/>
      <c r="E255" s="394" t="s">
        <v>43</v>
      </c>
      <c r="F255" s="394">
        <v>14</v>
      </c>
      <c r="G255" s="192">
        <v>0</v>
      </c>
      <c r="H255" s="394">
        <f t="shared" si="72"/>
        <v>0</v>
      </c>
      <c r="I255" s="192">
        <f t="shared" si="69"/>
        <v>0</v>
      </c>
      <c r="J255" s="192">
        <f t="shared" si="75"/>
        <v>0</v>
      </c>
      <c r="K255" s="192">
        <f t="shared" si="71"/>
        <v>0</v>
      </c>
      <c r="L255" s="330"/>
      <c r="M255" s="184"/>
      <c r="N255" s="184"/>
      <c r="O255" s="184"/>
      <c r="P255" s="184"/>
      <c r="Q255" s="184"/>
      <c r="R255" s="184"/>
    </row>
    <row r="256" spans="1:18" s="151" customFormat="1" ht="12.75" hidden="1" customHeight="1" x14ac:dyDescent="0.25">
      <c r="A256" s="386" t="s">
        <v>216</v>
      </c>
      <c r="B256" s="387"/>
      <c r="C256" s="380" t="s">
        <v>217</v>
      </c>
      <c r="D256" s="381"/>
      <c r="E256" s="394" t="s">
        <v>43</v>
      </c>
      <c r="F256" s="394">
        <v>14</v>
      </c>
      <c r="G256" s="192">
        <v>0</v>
      </c>
      <c r="H256" s="394">
        <f t="shared" si="72"/>
        <v>0</v>
      </c>
      <c r="I256" s="192">
        <f t="shared" si="69"/>
        <v>0</v>
      </c>
      <c r="J256" s="192">
        <f t="shared" si="75"/>
        <v>0</v>
      </c>
      <c r="K256" s="192">
        <f t="shared" si="71"/>
        <v>0</v>
      </c>
      <c r="L256" s="330"/>
      <c r="M256" s="184"/>
      <c r="N256" s="184"/>
      <c r="O256" s="184"/>
      <c r="P256" s="184"/>
      <c r="Q256" s="184"/>
      <c r="R256" s="184"/>
    </row>
    <row r="257" spans="1:18" s="151" customFormat="1" ht="12.75" hidden="1" customHeight="1" x14ac:dyDescent="0.25">
      <c r="A257" s="386" t="s">
        <v>164</v>
      </c>
      <c r="B257" s="387"/>
      <c r="C257" s="380" t="s">
        <v>165</v>
      </c>
      <c r="D257" s="381"/>
      <c r="E257" s="394" t="s">
        <v>43</v>
      </c>
      <c r="F257" s="394">
        <v>14</v>
      </c>
      <c r="G257" s="192">
        <v>0</v>
      </c>
      <c r="H257" s="394">
        <f t="shared" si="72"/>
        <v>0</v>
      </c>
      <c r="I257" s="192">
        <f t="shared" si="69"/>
        <v>0</v>
      </c>
      <c r="J257" s="192">
        <f t="shared" si="75"/>
        <v>0</v>
      </c>
      <c r="K257" s="192">
        <f t="shared" si="71"/>
        <v>0</v>
      </c>
      <c r="L257" s="330"/>
      <c r="M257" s="184"/>
      <c r="N257" s="184"/>
      <c r="O257" s="184"/>
      <c r="P257" s="184"/>
      <c r="Q257" s="184"/>
      <c r="R257" s="184"/>
    </row>
    <row r="258" spans="1:18" s="151" customFormat="1" ht="12.75" hidden="1" customHeight="1" x14ac:dyDescent="0.25">
      <c r="A258" s="386" t="s">
        <v>218</v>
      </c>
      <c r="B258" s="387"/>
      <c r="C258" s="380" t="s">
        <v>219</v>
      </c>
      <c r="D258" s="381"/>
      <c r="E258" s="394" t="s">
        <v>43</v>
      </c>
      <c r="F258" s="394">
        <v>14</v>
      </c>
      <c r="G258" s="192">
        <v>0</v>
      </c>
      <c r="H258" s="394">
        <f t="shared" si="72"/>
        <v>0</v>
      </c>
      <c r="I258" s="192">
        <f t="shared" si="69"/>
        <v>0</v>
      </c>
      <c r="J258" s="192">
        <f t="shared" si="75"/>
        <v>0</v>
      </c>
      <c r="K258" s="192">
        <f t="shared" si="71"/>
        <v>0</v>
      </c>
      <c r="L258" s="330"/>
      <c r="M258" s="184"/>
      <c r="N258" s="184"/>
      <c r="O258" s="184"/>
      <c r="P258" s="184"/>
      <c r="Q258" s="184"/>
      <c r="R258" s="184"/>
    </row>
    <row r="259" spans="1:18" s="151" customFormat="1" ht="12.75" hidden="1" customHeight="1" x14ac:dyDescent="0.25">
      <c r="A259" s="386" t="s">
        <v>220</v>
      </c>
      <c r="B259" s="387"/>
      <c r="C259" s="380" t="s">
        <v>221</v>
      </c>
      <c r="D259" s="381"/>
      <c r="E259" s="394" t="s">
        <v>43</v>
      </c>
      <c r="F259" s="394">
        <v>14</v>
      </c>
      <c r="G259" s="192">
        <v>0</v>
      </c>
      <c r="H259" s="394">
        <f t="shared" si="72"/>
        <v>0</v>
      </c>
      <c r="I259" s="192">
        <f t="shared" si="69"/>
        <v>0</v>
      </c>
      <c r="J259" s="192">
        <f t="shared" si="75"/>
        <v>0</v>
      </c>
      <c r="K259" s="192">
        <f t="shared" si="71"/>
        <v>0</v>
      </c>
      <c r="L259" s="330"/>
      <c r="M259" s="184"/>
      <c r="N259" s="184"/>
      <c r="O259" s="184"/>
      <c r="P259" s="184"/>
      <c r="Q259" s="184"/>
      <c r="R259" s="184"/>
    </row>
    <row r="260" spans="1:18" s="151" customFormat="1" ht="12.75" hidden="1" customHeight="1" x14ac:dyDescent="0.25">
      <c r="A260" s="386" t="s">
        <v>222</v>
      </c>
      <c r="B260" s="387"/>
      <c r="C260" s="380" t="s">
        <v>223</v>
      </c>
      <c r="D260" s="381"/>
      <c r="E260" s="394" t="s">
        <v>43</v>
      </c>
      <c r="F260" s="394">
        <v>14</v>
      </c>
      <c r="G260" s="192">
        <v>0</v>
      </c>
      <c r="H260" s="394">
        <f t="shared" si="72"/>
        <v>0</v>
      </c>
      <c r="I260" s="192">
        <f t="shared" si="69"/>
        <v>0</v>
      </c>
      <c r="J260" s="192">
        <f t="shared" si="75"/>
        <v>0</v>
      </c>
      <c r="K260" s="192">
        <f t="shared" si="71"/>
        <v>0</v>
      </c>
      <c r="L260" s="330"/>
      <c r="M260" s="184"/>
      <c r="N260" s="184"/>
      <c r="O260" s="184"/>
      <c r="P260" s="184"/>
      <c r="Q260" s="184"/>
      <c r="R260" s="184"/>
    </row>
    <row r="261" spans="1:18" s="151" customFormat="1" ht="12.75" hidden="1" customHeight="1" x14ac:dyDescent="0.25">
      <c r="A261" s="386" t="s">
        <v>224</v>
      </c>
      <c r="B261" s="387"/>
      <c r="C261" s="380" t="s">
        <v>225</v>
      </c>
      <c r="D261" s="381"/>
      <c r="E261" s="394" t="s">
        <v>43</v>
      </c>
      <c r="F261" s="394">
        <v>14</v>
      </c>
      <c r="G261" s="192">
        <v>0</v>
      </c>
      <c r="H261" s="394">
        <f t="shared" si="72"/>
        <v>0</v>
      </c>
      <c r="I261" s="192">
        <f t="shared" si="69"/>
        <v>0</v>
      </c>
      <c r="J261" s="192">
        <f t="shared" si="75"/>
        <v>0</v>
      </c>
      <c r="K261" s="192">
        <f t="shared" si="71"/>
        <v>0</v>
      </c>
      <c r="L261" s="330"/>
      <c r="M261" s="184"/>
      <c r="N261" s="184"/>
      <c r="O261" s="184"/>
      <c r="P261" s="184"/>
      <c r="Q261" s="184"/>
      <c r="R261" s="184"/>
    </row>
    <row r="262" spans="1:18" s="151" customFormat="1" ht="12.75" hidden="1" customHeight="1" x14ac:dyDescent="0.25">
      <c r="A262" s="386" t="s">
        <v>226</v>
      </c>
      <c r="B262" s="387"/>
      <c r="C262" s="380" t="s">
        <v>227</v>
      </c>
      <c r="D262" s="381"/>
      <c r="E262" s="394" t="s">
        <v>43</v>
      </c>
      <c r="F262" s="394">
        <v>14</v>
      </c>
      <c r="G262" s="192">
        <v>0</v>
      </c>
      <c r="H262" s="394">
        <f t="shared" si="72"/>
        <v>0</v>
      </c>
      <c r="I262" s="192">
        <f t="shared" si="69"/>
        <v>0</v>
      </c>
      <c r="J262" s="192">
        <f t="shared" si="75"/>
        <v>0</v>
      </c>
      <c r="K262" s="192">
        <f t="shared" si="71"/>
        <v>0</v>
      </c>
      <c r="L262" s="330"/>
      <c r="M262" s="184"/>
      <c r="N262" s="184"/>
      <c r="O262" s="184"/>
      <c r="P262" s="184"/>
      <c r="Q262" s="184"/>
      <c r="R262" s="184"/>
    </row>
    <row r="263" spans="1:18" s="151" customFormat="1" ht="12.75" hidden="1" customHeight="1" x14ac:dyDescent="0.25">
      <c r="A263" s="386" t="s">
        <v>176</v>
      </c>
      <c r="B263" s="387"/>
      <c r="C263" s="380" t="s">
        <v>177</v>
      </c>
      <c r="D263" s="381"/>
      <c r="E263" s="394" t="s">
        <v>43</v>
      </c>
      <c r="F263" s="394">
        <v>21</v>
      </c>
      <c r="G263" s="192">
        <v>0</v>
      </c>
      <c r="H263" s="394">
        <f t="shared" si="72"/>
        <v>0</v>
      </c>
      <c r="I263" s="192">
        <f t="shared" si="69"/>
        <v>0</v>
      </c>
      <c r="J263" s="192">
        <f t="shared" si="75"/>
        <v>0</v>
      </c>
      <c r="K263" s="192">
        <f t="shared" si="71"/>
        <v>0</v>
      </c>
      <c r="L263" s="330"/>
      <c r="M263" s="184"/>
      <c r="N263" s="184"/>
      <c r="O263" s="184"/>
      <c r="P263" s="184"/>
      <c r="Q263" s="184"/>
      <c r="R263" s="184"/>
    </row>
    <row r="264" spans="1:18" s="151" customFormat="1" ht="12.75" hidden="1" customHeight="1" x14ac:dyDescent="0.25">
      <c r="A264" s="386" t="s">
        <v>190</v>
      </c>
      <c r="B264" s="387"/>
      <c r="C264" s="380" t="s">
        <v>191</v>
      </c>
      <c r="D264" s="381"/>
      <c r="E264" s="394" t="s">
        <v>43</v>
      </c>
      <c r="F264" s="394">
        <v>21</v>
      </c>
      <c r="G264" s="192">
        <v>0</v>
      </c>
      <c r="H264" s="394">
        <f t="shared" si="72"/>
        <v>0</v>
      </c>
      <c r="I264" s="192">
        <f t="shared" si="69"/>
        <v>0</v>
      </c>
      <c r="J264" s="192">
        <f t="shared" si="75"/>
        <v>0</v>
      </c>
      <c r="K264" s="192">
        <f t="shared" si="71"/>
        <v>0</v>
      </c>
      <c r="L264" s="330"/>
      <c r="M264" s="184"/>
      <c r="N264" s="184"/>
      <c r="O264" s="184"/>
      <c r="P264" s="184"/>
      <c r="Q264" s="184"/>
      <c r="R264" s="184"/>
    </row>
    <row r="265" spans="1:18" s="151" customFormat="1" ht="12.75" hidden="1" customHeight="1" x14ac:dyDescent="0.25">
      <c r="A265" s="386" t="s">
        <v>228</v>
      </c>
      <c r="B265" s="387"/>
      <c r="C265" s="380" t="s">
        <v>229</v>
      </c>
      <c r="D265" s="381"/>
      <c r="E265" s="394" t="s">
        <v>43</v>
      </c>
      <c r="F265" s="394">
        <v>14</v>
      </c>
      <c r="G265" s="192">
        <v>0</v>
      </c>
      <c r="H265" s="394">
        <f>H264*2</f>
        <v>0</v>
      </c>
      <c r="I265" s="192">
        <f t="shared" si="69"/>
        <v>0</v>
      </c>
      <c r="J265" s="192">
        <f t="shared" si="75"/>
        <v>0</v>
      </c>
      <c r="K265" s="192">
        <f t="shared" si="71"/>
        <v>0</v>
      </c>
      <c r="L265" s="330"/>
      <c r="M265" s="184"/>
      <c r="N265" s="184"/>
      <c r="O265" s="184"/>
      <c r="P265" s="184"/>
      <c r="Q265" s="184"/>
      <c r="R265" s="184"/>
    </row>
    <row r="266" spans="1:18" s="151" customFormat="1" ht="12.75" hidden="1" customHeight="1" x14ac:dyDescent="0.25">
      <c r="A266" s="386" t="s">
        <v>230</v>
      </c>
      <c r="B266" s="387"/>
      <c r="C266" s="380" t="s">
        <v>231</v>
      </c>
      <c r="D266" s="381"/>
      <c r="E266" s="394" t="s">
        <v>43</v>
      </c>
      <c r="F266" s="394">
        <v>14</v>
      </c>
      <c r="G266" s="192">
        <v>0</v>
      </c>
      <c r="H266" s="394">
        <f>H243</f>
        <v>0</v>
      </c>
      <c r="I266" s="192">
        <f t="shared" si="69"/>
        <v>0</v>
      </c>
      <c r="J266" s="192">
        <f t="shared" si="75"/>
        <v>0</v>
      </c>
      <c r="K266" s="192">
        <f t="shared" si="71"/>
        <v>0</v>
      </c>
      <c r="L266" s="330"/>
      <c r="M266" s="184"/>
      <c r="N266" s="184"/>
      <c r="O266" s="184"/>
      <c r="P266" s="184"/>
      <c r="Q266" s="184"/>
      <c r="R266" s="184"/>
    </row>
    <row r="267" spans="1:18" s="151" customFormat="1" ht="12.75" hidden="1" customHeight="1" x14ac:dyDescent="0.25">
      <c r="A267" s="386" t="s">
        <v>232</v>
      </c>
      <c r="B267" s="387"/>
      <c r="C267" s="380" t="s">
        <v>233</v>
      </c>
      <c r="D267" s="381"/>
      <c r="E267" s="394" t="s">
        <v>43</v>
      </c>
      <c r="F267" s="394">
        <v>14</v>
      </c>
      <c r="G267" s="192">
        <v>0</v>
      </c>
      <c r="H267" s="394">
        <f t="shared" si="72"/>
        <v>0</v>
      </c>
      <c r="I267" s="192">
        <f t="shared" si="69"/>
        <v>0</v>
      </c>
      <c r="J267" s="192">
        <f t="shared" si="75"/>
        <v>0</v>
      </c>
      <c r="K267" s="192">
        <f t="shared" si="71"/>
        <v>0</v>
      </c>
      <c r="L267" s="330"/>
      <c r="M267" s="184"/>
      <c r="N267" s="184"/>
      <c r="O267" s="184"/>
      <c r="P267" s="184"/>
      <c r="Q267" s="184"/>
      <c r="R267" s="184"/>
    </row>
    <row r="268" spans="1:18" s="176" customFormat="1" ht="12.75" hidden="1" customHeight="1" x14ac:dyDescent="0.25">
      <c r="A268" s="386" t="s">
        <v>234</v>
      </c>
      <c r="B268" s="387"/>
      <c r="C268" s="380" t="s">
        <v>235</v>
      </c>
      <c r="D268" s="381"/>
      <c r="E268" s="394" t="s">
        <v>43</v>
      </c>
      <c r="F268" s="394">
        <v>14</v>
      </c>
      <c r="G268" s="192">
        <v>0</v>
      </c>
      <c r="H268" s="394">
        <f t="shared" si="72"/>
        <v>0</v>
      </c>
      <c r="I268" s="192">
        <f t="shared" si="69"/>
        <v>0</v>
      </c>
      <c r="J268" s="192">
        <f t="shared" si="75"/>
        <v>0</v>
      </c>
      <c r="K268" s="192">
        <f t="shared" si="71"/>
        <v>0</v>
      </c>
      <c r="M268" s="185"/>
      <c r="N268" s="185"/>
      <c r="O268" s="185"/>
      <c r="P268" s="185"/>
      <c r="Q268" s="185"/>
      <c r="R268" s="185"/>
    </row>
    <row r="269" spans="1:18" s="176" customFormat="1" ht="12.75" hidden="1" customHeight="1" x14ac:dyDescent="0.25">
      <c r="A269" s="452"/>
      <c r="B269" s="453"/>
      <c r="C269" s="454"/>
      <c r="D269" s="453"/>
      <c r="E269" s="193"/>
      <c r="F269" s="193"/>
      <c r="G269" s="194"/>
      <c r="H269" s="193"/>
      <c r="I269" s="194"/>
      <c r="J269" s="194"/>
      <c r="K269" s="175"/>
      <c r="M269" s="185"/>
      <c r="N269" s="185"/>
      <c r="O269" s="185"/>
      <c r="P269" s="185"/>
      <c r="Q269" s="185"/>
      <c r="R269" s="185"/>
    </row>
    <row r="270" spans="1:18" s="151" customFormat="1" ht="12.75" hidden="1" customHeight="1" x14ac:dyDescent="0.25">
      <c r="A270" s="195" t="s">
        <v>236</v>
      </c>
      <c r="B270" s="391"/>
      <c r="C270" s="390"/>
      <c r="D270" s="391"/>
      <c r="E270" s="451"/>
      <c r="F270" s="451"/>
      <c r="G270" s="451"/>
      <c r="H270" s="451"/>
      <c r="I270" s="451"/>
      <c r="J270" s="451"/>
      <c r="K270" s="378"/>
      <c r="L270" s="330"/>
      <c r="M270" s="184"/>
      <c r="N270" s="184"/>
      <c r="O270" s="184"/>
      <c r="P270" s="184"/>
      <c r="Q270" s="184"/>
      <c r="R270" s="184"/>
    </row>
    <row r="271" spans="1:18" s="151" customFormat="1" ht="12.75" hidden="1" customHeight="1" x14ac:dyDescent="0.25">
      <c r="A271" s="456" t="s">
        <v>237</v>
      </c>
      <c r="B271" s="451"/>
      <c r="C271" s="451" t="s">
        <v>203</v>
      </c>
      <c r="D271" s="451"/>
      <c r="E271" s="178" t="s">
        <v>43</v>
      </c>
      <c r="F271" s="178">
        <v>14</v>
      </c>
      <c r="G271" s="179">
        <v>468</v>
      </c>
      <c r="H271" s="180">
        <v>0</v>
      </c>
      <c r="I271" s="179">
        <f t="shared" ref="I271:I277" si="76">ROUND(G271-((G271*J271)/100),2)</f>
        <v>468</v>
      </c>
      <c r="J271" s="179">
        <f t="shared" ref="J271" si="77">K$1</f>
        <v>0</v>
      </c>
      <c r="K271" s="179">
        <f t="shared" ref="K271:K277" si="78">ROUND((H271*I271),2)</f>
        <v>0</v>
      </c>
      <c r="L271" s="330"/>
      <c r="M271" s="184"/>
      <c r="N271" s="184"/>
      <c r="O271" s="184"/>
      <c r="P271" s="184"/>
      <c r="Q271" s="184"/>
      <c r="R271" s="184"/>
    </row>
    <row r="272" spans="1:18" s="151" customFormat="1" ht="12.75" hidden="1" customHeight="1" x14ac:dyDescent="0.25">
      <c r="A272" s="480" t="s">
        <v>204</v>
      </c>
      <c r="B272" s="481"/>
      <c r="C272" s="450" t="s">
        <v>205</v>
      </c>
      <c r="D272" s="450"/>
      <c r="E272" s="394">
        <v>12</v>
      </c>
      <c r="F272" s="394" t="s">
        <v>48</v>
      </c>
      <c r="G272" s="192">
        <v>42</v>
      </c>
      <c r="H272" s="394">
        <f>H271</f>
        <v>0</v>
      </c>
      <c r="I272" s="192">
        <f t="shared" si="76"/>
        <v>42</v>
      </c>
      <c r="J272" s="192">
        <f>$K$2</f>
        <v>0</v>
      </c>
      <c r="K272" s="192">
        <f t="shared" si="78"/>
        <v>0</v>
      </c>
      <c r="L272" s="330"/>
      <c r="M272" s="184"/>
      <c r="N272" s="184"/>
      <c r="O272" s="184"/>
      <c r="P272" s="184"/>
      <c r="Q272" s="184"/>
      <c r="R272" s="184"/>
    </row>
    <row r="273" spans="1:18" s="151" customFormat="1" ht="12.75" hidden="1" customHeight="1" x14ac:dyDescent="0.25">
      <c r="A273" s="392" t="s">
        <v>238</v>
      </c>
      <c r="B273" s="181"/>
      <c r="C273" s="390" t="s">
        <v>239</v>
      </c>
      <c r="D273" s="391"/>
      <c r="E273" s="178" t="s">
        <v>43</v>
      </c>
      <c r="F273" s="178">
        <v>14</v>
      </c>
      <c r="G273" s="179">
        <v>30</v>
      </c>
      <c r="H273" s="180">
        <f>H271</f>
        <v>0</v>
      </c>
      <c r="I273" s="179">
        <f t="shared" si="76"/>
        <v>30</v>
      </c>
      <c r="J273" s="179">
        <f t="shared" ref="J273:J277" si="79">K$1</f>
        <v>0</v>
      </c>
      <c r="K273" s="179">
        <f t="shared" si="78"/>
        <v>0</v>
      </c>
      <c r="L273" s="330"/>
      <c r="M273" s="184"/>
      <c r="N273" s="184"/>
      <c r="O273" s="184"/>
      <c r="P273" s="184"/>
      <c r="Q273" s="184"/>
      <c r="R273" s="184"/>
    </row>
    <row r="274" spans="1:18" s="151" customFormat="1" ht="12.75" hidden="1" customHeight="1" x14ac:dyDescent="0.25">
      <c r="A274" s="483" t="s">
        <v>240</v>
      </c>
      <c r="B274" s="484"/>
      <c r="C274" s="451" t="s">
        <v>241</v>
      </c>
      <c r="D274" s="451"/>
      <c r="E274" s="197" t="s">
        <v>43</v>
      </c>
      <c r="F274" s="178">
        <v>14</v>
      </c>
      <c r="G274" s="179">
        <v>676</v>
      </c>
      <c r="H274" s="178">
        <v>0</v>
      </c>
      <c r="I274" s="179">
        <f t="shared" si="76"/>
        <v>676</v>
      </c>
      <c r="J274" s="179">
        <f t="shared" si="79"/>
        <v>0</v>
      </c>
      <c r="K274" s="179">
        <f t="shared" si="78"/>
        <v>0</v>
      </c>
      <c r="L274" s="330"/>
      <c r="M274" s="184"/>
      <c r="N274" s="184"/>
      <c r="O274" s="184"/>
      <c r="P274" s="184"/>
      <c r="Q274" s="184"/>
      <c r="R274" s="184"/>
    </row>
    <row r="275" spans="1:18" s="151" customFormat="1" ht="12.75" hidden="1" customHeight="1" x14ac:dyDescent="0.25">
      <c r="A275" s="450"/>
      <c r="B275" s="450"/>
      <c r="C275" s="450"/>
      <c r="D275" s="450"/>
      <c r="E275" s="394"/>
      <c r="F275" s="394"/>
      <c r="G275" s="192">
        <v>0</v>
      </c>
      <c r="H275" s="394">
        <v>0</v>
      </c>
      <c r="I275" s="192">
        <f t="shared" si="76"/>
        <v>0</v>
      </c>
      <c r="J275" s="192">
        <f t="shared" si="79"/>
        <v>0</v>
      </c>
      <c r="K275" s="192">
        <f t="shared" si="78"/>
        <v>0</v>
      </c>
      <c r="L275" s="330"/>
      <c r="M275" s="184"/>
      <c r="N275" s="184"/>
      <c r="O275" s="184"/>
      <c r="P275" s="184"/>
      <c r="Q275" s="184"/>
      <c r="R275" s="184"/>
    </row>
    <row r="276" spans="1:18" s="151" customFormat="1" ht="12.75" hidden="1" customHeight="1" x14ac:dyDescent="0.25">
      <c r="A276" s="450"/>
      <c r="B276" s="450"/>
      <c r="C276" s="450"/>
      <c r="D276" s="450"/>
      <c r="E276" s="394"/>
      <c r="F276" s="394"/>
      <c r="G276" s="192">
        <v>0</v>
      </c>
      <c r="H276" s="394">
        <v>0</v>
      </c>
      <c r="I276" s="192">
        <f t="shared" si="76"/>
        <v>0</v>
      </c>
      <c r="J276" s="192">
        <f t="shared" si="79"/>
        <v>0</v>
      </c>
      <c r="K276" s="192">
        <f t="shared" si="78"/>
        <v>0</v>
      </c>
      <c r="L276" s="330"/>
      <c r="M276" s="184"/>
      <c r="N276" s="184"/>
      <c r="O276" s="184"/>
      <c r="P276" s="184"/>
      <c r="Q276" s="184"/>
      <c r="R276" s="184"/>
    </row>
    <row r="277" spans="1:18" ht="12.75" hidden="1" customHeight="1" x14ac:dyDescent="0.25">
      <c r="A277" s="450"/>
      <c r="B277" s="450"/>
      <c r="C277" s="450"/>
      <c r="D277" s="450"/>
      <c r="E277" s="394"/>
      <c r="F277" s="394"/>
      <c r="G277" s="192">
        <v>0</v>
      </c>
      <c r="H277" s="394">
        <v>0</v>
      </c>
      <c r="I277" s="192">
        <f t="shared" si="76"/>
        <v>0</v>
      </c>
      <c r="J277" s="192">
        <f t="shared" si="79"/>
        <v>0</v>
      </c>
      <c r="K277" s="192">
        <f t="shared" si="78"/>
        <v>0</v>
      </c>
      <c r="L277" s="330"/>
      <c r="M277" s="184"/>
      <c r="N277" s="184"/>
      <c r="O277" s="184"/>
      <c r="P277" s="184"/>
      <c r="Q277" s="184"/>
      <c r="R277" s="184"/>
    </row>
    <row r="278" spans="1:18" ht="12.75" customHeight="1" x14ac:dyDescent="0.25">
      <c r="A278" s="146"/>
      <c r="B278" s="147"/>
      <c r="C278" s="147"/>
      <c r="D278" s="147"/>
      <c r="E278" s="148"/>
      <c r="F278" s="148"/>
      <c r="G278" s="149"/>
      <c r="H278" s="148"/>
      <c r="I278" s="149"/>
      <c r="J278" s="149"/>
      <c r="K278" s="149"/>
      <c r="L278" s="31"/>
      <c r="M278" s="188" t="s">
        <v>39</v>
      </c>
      <c r="N278" s="188">
        <f>K280</f>
        <v>192.5</v>
      </c>
      <c r="O278" s="188">
        <f>K281</f>
        <v>192.5</v>
      </c>
      <c r="P278" s="188" t="s">
        <v>39</v>
      </c>
      <c r="Q278" s="188" t="s">
        <v>39</v>
      </c>
      <c r="R278" s="188" t="s">
        <v>39</v>
      </c>
    </row>
    <row r="279" spans="1:18" s="189" customFormat="1" ht="12.75" customHeight="1" x14ac:dyDescent="0.2">
      <c r="A279" s="177" t="s">
        <v>252</v>
      </c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M279" s="190"/>
      <c r="N279" s="190"/>
      <c r="O279" s="190"/>
      <c r="P279" s="190"/>
      <c r="Q279" s="190"/>
      <c r="R279" s="190"/>
    </row>
    <row r="280" spans="1:18" s="189" customFormat="1" ht="12.75" customHeight="1" x14ac:dyDescent="0.2">
      <c r="A280" s="486" t="s">
        <v>253</v>
      </c>
      <c r="B280" s="487"/>
      <c r="C280" s="448" t="s">
        <v>254</v>
      </c>
      <c r="D280" s="449"/>
      <c r="E280" s="394" t="s">
        <v>11</v>
      </c>
      <c r="F280" s="394">
        <v>0</v>
      </c>
      <c r="G280" s="192">
        <v>7.7</v>
      </c>
      <c r="H280" s="394">
        <v>25</v>
      </c>
      <c r="I280" s="192">
        <f>ROUND(G280-((G280*J280)/100),2)</f>
        <v>7.7</v>
      </c>
      <c r="J280" s="192">
        <f>K$3</f>
        <v>0</v>
      </c>
      <c r="K280" s="192">
        <f>H280*I280</f>
        <v>192.5</v>
      </c>
      <c r="M280" s="190"/>
      <c r="N280" s="190"/>
      <c r="O280" s="190"/>
      <c r="P280" s="190"/>
      <c r="Q280" s="190"/>
      <c r="R280" s="190"/>
    </row>
    <row r="281" spans="1:18" x14ac:dyDescent="0.25">
      <c r="A281" s="486" t="s">
        <v>253</v>
      </c>
      <c r="B281" s="487"/>
      <c r="C281" s="448" t="s">
        <v>254</v>
      </c>
      <c r="D281" s="449"/>
      <c r="E281" s="191" t="s">
        <v>255</v>
      </c>
      <c r="F281" s="394">
        <v>0</v>
      </c>
      <c r="G281" s="192">
        <v>7.7</v>
      </c>
      <c r="H281" s="191">
        <f>H61+H63+H64+H66+H69+H73+H80+H90+H110</f>
        <v>25</v>
      </c>
      <c r="I281" s="192">
        <f>ROUND(G281-((G281*J281)/100),2)</f>
        <v>7.7</v>
      </c>
      <c r="J281" s="192">
        <f>K$3</f>
        <v>0</v>
      </c>
      <c r="K281" s="192">
        <f>H281*I281</f>
        <v>192.5</v>
      </c>
      <c r="L281" s="330"/>
      <c r="M281" s="184"/>
      <c r="N281" s="184"/>
      <c r="O281" s="184"/>
      <c r="P281" s="184"/>
      <c r="Q281" s="184"/>
      <c r="R281" s="184"/>
    </row>
    <row r="282" spans="1:18" ht="15" customHeight="1" x14ac:dyDescent="0.25">
      <c r="A282" s="171"/>
      <c r="B282" s="172"/>
      <c r="C282" s="166"/>
      <c r="D282" s="165"/>
      <c r="E282" s="167"/>
      <c r="F282" s="330"/>
      <c r="G282" s="168"/>
      <c r="H282" s="167"/>
      <c r="I282" s="168"/>
      <c r="J282" s="168"/>
      <c r="K282" s="173"/>
      <c r="L282" s="330"/>
      <c r="M282" s="184"/>
      <c r="N282" s="184"/>
      <c r="O282" s="184"/>
      <c r="P282" s="184"/>
      <c r="Q282" s="184"/>
      <c r="R282" s="184"/>
    </row>
    <row r="283" spans="1:18" ht="12.75" customHeight="1" x14ac:dyDescent="0.25">
      <c r="A283" s="493" t="s">
        <v>256</v>
      </c>
      <c r="B283" s="494"/>
      <c r="C283" s="494"/>
      <c r="D283" s="494"/>
      <c r="E283" s="494"/>
      <c r="F283" s="494"/>
      <c r="G283" s="494"/>
      <c r="H283" s="494"/>
      <c r="I283" s="494"/>
      <c r="J283" s="494"/>
      <c r="K283" s="495"/>
      <c r="L283" s="31"/>
      <c r="M283" s="188" t="s">
        <v>39</v>
      </c>
      <c r="N283" s="188" t="s">
        <v>39</v>
      </c>
      <c r="O283" s="188">
        <f>SUM(K285:K288)</f>
        <v>11158.849999999999</v>
      </c>
      <c r="P283" s="188" t="s">
        <v>39</v>
      </c>
      <c r="Q283" s="188" t="s">
        <v>39</v>
      </c>
      <c r="R283" s="188" t="s">
        <v>39</v>
      </c>
    </row>
    <row r="284" spans="1:18" ht="12.75" customHeight="1" x14ac:dyDescent="0.25">
      <c r="A284" s="143" t="s">
        <v>39</v>
      </c>
      <c r="B284" s="468" t="s">
        <v>257</v>
      </c>
      <c r="C284" s="469" t="s">
        <v>39</v>
      </c>
      <c r="D284" s="469" t="s">
        <v>39</v>
      </c>
      <c r="E284" s="469" t="s">
        <v>39</v>
      </c>
      <c r="F284" s="469" t="s">
        <v>39</v>
      </c>
      <c r="G284" s="469" t="s">
        <v>39</v>
      </c>
      <c r="H284" s="469" t="s">
        <v>39</v>
      </c>
      <c r="I284" s="469" t="s">
        <v>39</v>
      </c>
      <c r="J284" s="469" t="s">
        <v>39</v>
      </c>
      <c r="K284" s="143" t="s">
        <v>39</v>
      </c>
      <c r="L284" s="330"/>
      <c r="M284" s="184"/>
      <c r="N284" s="184"/>
      <c r="O284" s="184"/>
      <c r="P284" s="184"/>
      <c r="Q284" s="184"/>
      <c r="R284" s="184"/>
    </row>
    <row r="285" spans="1:18" ht="12.75" customHeight="1" x14ac:dyDescent="0.25">
      <c r="A285" s="488" t="s">
        <v>258</v>
      </c>
      <c r="B285" s="488" t="s">
        <v>20</v>
      </c>
      <c r="C285" s="489" t="s">
        <v>259</v>
      </c>
      <c r="D285" s="490">
        <v>1</v>
      </c>
      <c r="E285" s="174"/>
      <c r="F285" s="174"/>
      <c r="G285" s="175">
        <v>3150</v>
      </c>
      <c r="H285" s="174">
        <v>3</v>
      </c>
      <c r="I285" s="175">
        <f>ROUND(G285-((G285*J285)/100),2)</f>
        <v>3150</v>
      </c>
      <c r="J285" s="175">
        <f>K$4</f>
        <v>0</v>
      </c>
      <c r="K285" s="162">
        <f t="shared" ref="K285:K288" si="80">H285*I285</f>
        <v>9450</v>
      </c>
      <c r="L285" s="330"/>
      <c r="M285" s="184"/>
      <c r="N285" s="184"/>
      <c r="O285" s="184"/>
      <c r="P285" s="184"/>
      <c r="Q285" s="184"/>
      <c r="R285" s="184"/>
    </row>
    <row r="286" spans="1:18" ht="12.75" customHeight="1" x14ac:dyDescent="0.25">
      <c r="A286" s="488" t="s">
        <v>260</v>
      </c>
      <c r="B286" s="488" t="s">
        <v>22</v>
      </c>
      <c r="C286" s="488" t="s">
        <v>22</v>
      </c>
      <c r="D286" s="488">
        <v>1</v>
      </c>
      <c r="E286" s="174"/>
      <c r="F286" s="174"/>
      <c r="G286" s="175">
        <v>599</v>
      </c>
      <c r="H286" s="174">
        <v>1</v>
      </c>
      <c r="I286" s="175">
        <f>ROUND(G286-((G286*J286)/100),2)</f>
        <v>599</v>
      </c>
      <c r="J286" s="175">
        <f>K$5</f>
        <v>0</v>
      </c>
      <c r="K286" s="162">
        <f t="shared" si="80"/>
        <v>599</v>
      </c>
      <c r="L286" s="330"/>
      <c r="M286" s="184"/>
      <c r="N286" s="184"/>
      <c r="O286" s="184"/>
      <c r="P286" s="184"/>
      <c r="Q286" s="184"/>
      <c r="R286" s="184"/>
    </row>
    <row r="287" spans="1:18" ht="12.75" customHeight="1" x14ac:dyDescent="0.25">
      <c r="A287" s="488" t="s">
        <v>261</v>
      </c>
      <c r="B287" s="488" t="s">
        <v>24</v>
      </c>
      <c r="C287" s="491" t="s">
        <v>262</v>
      </c>
      <c r="D287" s="492">
        <v>1</v>
      </c>
      <c r="E287" s="174"/>
      <c r="F287" s="174"/>
      <c r="G287" s="175">
        <v>249.99</v>
      </c>
      <c r="H287" s="174">
        <v>3</v>
      </c>
      <c r="I287" s="175">
        <f>ROUND(G287-((G287*J287)/100),2)</f>
        <v>249.99</v>
      </c>
      <c r="J287" s="175">
        <f>K$6</f>
        <v>0</v>
      </c>
      <c r="K287" s="162">
        <f t="shared" si="80"/>
        <v>749.97</v>
      </c>
      <c r="L287" s="330"/>
      <c r="M287" s="184"/>
      <c r="N287" s="184"/>
      <c r="O287" s="184"/>
      <c r="P287" s="184"/>
      <c r="Q287" s="184"/>
      <c r="R287" s="184"/>
    </row>
    <row r="288" spans="1:18" ht="12.75" customHeight="1" x14ac:dyDescent="0.25">
      <c r="A288" s="488" t="s">
        <v>263</v>
      </c>
      <c r="B288" s="488" t="s">
        <v>26</v>
      </c>
      <c r="C288" s="488" t="s">
        <v>26</v>
      </c>
      <c r="D288" s="488">
        <v>4</v>
      </c>
      <c r="E288" s="174"/>
      <c r="F288" s="174"/>
      <c r="G288" s="175">
        <v>29.99</v>
      </c>
      <c r="H288" s="174">
        <v>12</v>
      </c>
      <c r="I288" s="175">
        <f>ROUND(G288-((G288*J288)/100),2)</f>
        <v>29.99</v>
      </c>
      <c r="J288" s="175">
        <f>K$7</f>
        <v>0</v>
      </c>
      <c r="K288" s="162">
        <f t="shared" si="80"/>
        <v>359.88</v>
      </c>
      <c r="L288" s="330"/>
      <c r="M288" s="184"/>
      <c r="N288" s="184"/>
      <c r="O288" s="184"/>
      <c r="P288" s="184"/>
      <c r="Q288" s="184"/>
      <c r="R288" s="184"/>
    </row>
    <row r="289" spans="1:18" ht="12.75" customHeight="1" thickBot="1" x14ac:dyDescent="0.3">
      <c r="A289" s="330"/>
      <c r="B289" s="330"/>
      <c r="C289" s="330"/>
      <c r="D289" s="330"/>
      <c r="E289" s="330"/>
      <c r="F289" s="330"/>
      <c r="G289" s="330"/>
      <c r="H289" s="330"/>
      <c r="I289" s="330"/>
      <c r="J289" s="330"/>
      <c r="K289" s="330"/>
      <c r="L289" s="31"/>
      <c r="M289" s="188" t="s">
        <v>39</v>
      </c>
      <c r="N289" s="188" t="e">
        <f>SUM(#REF!)</f>
        <v>#REF!</v>
      </c>
      <c r="O289" s="188" t="s">
        <v>39</v>
      </c>
      <c r="P289" s="188" t="s">
        <v>39</v>
      </c>
      <c r="Q289" s="188" t="s">
        <v>39</v>
      </c>
      <c r="R289" s="188" t="s">
        <v>39</v>
      </c>
    </row>
    <row r="290" spans="1:18" ht="12.75" customHeight="1" thickBot="1" x14ac:dyDescent="0.3">
      <c r="A290" s="330"/>
      <c r="B290" s="330"/>
      <c r="C290" s="330"/>
      <c r="D290" s="330"/>
      <c r="E290" s="330"/>
      <c r="F290" s="330"/>
      <c r="G290" s="330"/>
      <c r="H290" s="330"/>
      <c r="I290" s="446" t="s">
        <v>524</v>
      </c>
      <c r="J290" s="447"/>
      <c r="K290" s="407">
        <f>SUM(K14:K289)</f>
        <v>318981.85000000009</v>
      </c>
      <c r="L290" s="330"/>
      <c r="M290" s="184"/>
      <c r="N290" s="184"/>
      <c r="O290" s="184"/>
      <c r="P290" s="184"/>
      <c r="Q290" s="184"/>
      <c r="R290" s="184"/>
    </row>
    <row r="291" spans="1:18" ht="12.75" customHeight="1" x14ac:dyDescent="0.25">
      <c r="A291" s="330"/>
      <c r="B291" s="330"/>
      <c r="C291" s="330"/>
      <c r="D291" s="330"/>
      <c r="E291" s="330"/>
      <c r="F291" s="330"/>
      <c r="G291" s="330"/>
      <c r="H291" s="330"/>
      <c r="I291" s="330"/>
      <c r="J291" s="330"/>
      <c r="K291" s="330"/>
      <c r="L291" s="330"/>
      <c r="M291" s="184"/>
      <c r="N291" s="184"/>
      <c r="O291" s="184"/>
      <c r="P291" s="184"/>
      <c r="Q291" s="184"/>
      <c r="R291" s="184"/>
    </row>
    <row r="292" spans="1:18" ht="12.75" customHeight="1" x14ac:dyDescent="0.25">
      <c r="A292" s="330"/>
      <c r="B292" s="330"/>
      <c r="C292" s="330"/>
      <c r="D292" s="330"/>
      <c r="E292" s="330"/>
      <c r="F292" s="330"/>
      <c r="G292" s="330"/>
      <c r="H292" s="330"/>
      <c r="I292" s="330"/>
      <c r="J292" s="330"/>
      <c r="K292" s="330"/>
      <c r="L292" s="330"/>
      <c r="M292" s="184"/>
      <c r="N292" s="184"/>
      <c r="O292" s="184"/>
      <c r="P292" s="184"/>
      <c r="Q292" s="184"/>
      <c r="R292" s="184"/>
    </row>
    <row r="293" spans="1:18" ht="12.75" customHeight="1" x14ac:dyDescent="0.25">
      <c r="A293" s="330"/>
      <c r="B293" s="330"/>
      <c r="C293" s="330"/>
      <c r="D293" s="330"/>
      <c r="E293" s="330"/>
      <c r="F293" s="330"/>
      <c r="G293" s="330"/>
      <c r="H293" s="330"/>
      <c r="I293" s="330"/>
      <c r="J293" s="330"/>
      <c r="K293" s="330"/>
      <c r="L293" s="330"/>
      <c r="M293" s="184"/>
      <c r="N293" s="184"/>
      <c r="O293" s="184"/>
      <c r="P293" s="184"/>
      <c r="Q293" s="184"/>
      <c r="R293" s="184"/>
    </row>
    <row r="294" spans="1:18" x14ac:dyDescent="0.25">
      <c r="A294" s="330"/>
      <c r="B294" s="330"/>
      <c r="C294" s="330"/>
      <c r="D294" s="330"/>
      <c r="E294" s="330"/>
      <c r="F294" s="330"/>
      <c r="G294" s="330"/>
      <c r="H294" s="330"/>
      <c r="I294" s="330"/>
      <c r="J294" s="330"/>
      <c r="K294" s="330"/>
      <c r="L294" s="330"/>
      <c r="M294" s="186"/>
      <c r="N294" s="186"/>
      <c r="O294" s="186"/>
      <c r="P294" s="186"/>
      <c r="Q294" s="186"/>
      <c r="R294" s="186"/>
    </row>
    <row r="295" spans="1:18" x14ac:dyDescent="0.25">
      <c r="A295" s="330"/>
      <c r="B295" s="330"/>
      <c r="C295" s="330"/>
      <c r="D295" s="330"/>
      <c r="E295" s="330"/>
      <c r="F295" s="330"/>
      <c r="G295" s="330"/>
      <c r="H295" s="330"/>
      <c r="I295" s="330"/>
      <c r="J295" s="330"/>
      <c r="K295" s="330"/>
      <c r="L295" s="330"/>
      <c r="M295" s="186"/>
      <c r="N295" s="186"/>
      <c r="O295" s="186"/>
      <c r="P295" s="186"/>
      <c r="Q295" s="186"/>
      <c r="R295" s="186"/>
    </row>
    <row r="296" spans="1:18" x14ac:dyDescent="0.25">
      <c r="A296" s="330"/>
      <c r="B296" s="330"/>
      <c r="C296" s="330"/>
      <c r="D296" s="330"/>
      <c r="E296" s="330"/>
      <c r="F296" s="330"/>
      <c r="G296" s="330"/>
      <c r="H296" s="330"/>
      <c r="I296" s="330"/>
      <c r="J296" s="330"/>
      <c r="K296" s="330"/>
      <c r="L296" s="330"/>
      <c r="M296" s="186"/>
      <c r="N296" s="186"/>
      <c r="O296" s="186"/>
      <c r="P296" s="186"/>
      <c r="Q296" s="186"/>
      <c r="R296" s="186"/>
    </row>
    <row r="297" spans="1:18" x14ac:dyDescent="0.25">
      <c r="A297" s="330"/>
      <c r="B297" s="330"/>
      <c r="C297" s="330"/>
      <c r="D297" s="330"/>
      <c r="E297" s="330"/>
      <c r="F297" s="330"/>
      <c r="G297" s="330"/>
      <c r="H297" s="330"/>
      <c r="I297" s="330"/>
      <c r="J297" s="330"/>
      <c r="K297" s="330"/>
      <c r="L297" s="330"/>
      <c r="M297" s="186"/>
      <c r="N297" s="186"/>
      <c r="O297" s="186"/>
      <c r="P297" s="186"/>
      <c r="Q297" s="186"/>
      <c r="R297" s="186"/>
    </row>
    <row r="298" spans="1:18" x14ac:dyDescent="0.25">
      <c r="A298" s="330"/>
      <c r="B298" s="330"/>
      <c r="C298" s="330"/>
      <c r="D298" s="330"/>
      <c r="E298" s="330"/>
      <c r="F298" s="330"/>
      <c r="G298" s="330"/>
      <c r="H298" s="330"/>
      <c r="I298" s="330"/>
      <c r="J298" s="330"/>
      <c r="K298" s="330"/>
      <c r="L298" s="330"/>
      <c r="M298" s="186"/>
      <c r="N298" s="186"/>
      <c r="O298" s="186"/>
      <c r="P298" s="186"/>
      <c r="Q298" s="186"/>
      <c r="R298" s="186"/>
    </row>
    <row r="299" spans="1:18" x14ac:dyDescent="0.25">
      <c r="A299" s="330"/>
      <c r="B299" s="330"/>
      <c r="C299" s="330"/>
      <c r="D299" s="330"/>
      <c r="E299" s="330"/>
      <c r="F299" s="330"/>
      <c r="G299" s="330"/>
      <c r="H299" s="330"/>
      <c r="I299" s="330"/>
      <c r="J299" s="330"/>
      <c r="K299" s="330"/>
      <c r="L299" s="330"/>
      <c r="M299" s="186"/>
      <c r="N299" s="186"/>
      <c r="O299" s="186"/>
      <c r="P299" s="186"/>
      <c r="Q299" s="186"/>
      <c r="R299" s="186"/>
    </row>
    <row r="300" spans="1:18" x14ac:dyDescent="0.25">
      <c r="A300" s="330"/>
      <c r="B300" s="330"/>
      <c r="C300" s="330"/>
      <c r="D300" s="330"/>
      <c r="E300" s="330"/>
      <c r="F300" s="330"/>
      <c r="G300" s="330"/>
      <c r="H300" s="330"/>
      <c r="I300" s="330"/>
      <c r="J300" s="330"/>
      <c r="K300" s="330"/>
      <c r="L300" s="330"/>
      <c r="M300" s="186"/>
      <c r="N300" s="186"/>
      <c r="O300" s="186"/>
      <c r="P300" s="186"/>
      <c r="Q300" s="186"/>
      <c r="R300" s="186"/>
    </row>
    <row r="301" spans="1:18" x14ac:dyDescent="0.25">
      <c r="A301" s="330"/>
      <c r="B301" s="330"/>
      <c r="C301" s="330"/>
      <c r="D301" s="330"/>
      <c r="E301" s="330"/>
      <c r="F301" s="330"/>
      <c r="G301" s="330"/>
      <c r="H301" s="330"/>
      <c r="I301" s="330"/>
      <c r="J301" s="330"/>
      <c r="K301" s="330"/>
      <c r="L301" s="330"/>
      <c r="M301" s="186"/>
      <c r="N301" s="186"/>
      <c r="O301" s="186"/>
      <c r="P301" s="186"/>
      <c r="Q301" s="186"/>
      <c r="R301" s="186"/>
    </row>
    <row r="302" spans="1:18" x14ac:dyDescent="0.25">
      <c r="A302" s="330"/>
      <c r="B302" s="330"/>
      <c r="C302" s="330"/>
      <c r="D302" s="330"/>
      <c r="E302" s="330"/>
      <c r="F302" s="330"/>
      <c r="G302" s="330"/>
      <c r="H302" s="330"/>
      <c r="I302" s="330"/>
      <c r="J302" s="330"/>
      <c r="K302" s="330"/>
      <c r="L302" s="330"/>
      <c r="M302" s="186"/>
      <c r="N302" s="186"/>
      <c r="O302" s="186"/>
      <c r="P302" s="186"/>
      <c r="Q302" s="186"/>
      <c r="R302" s="186"/>
    </row>
    <row r="303" spans="1:18" x14ac:dyDescent="0.25">
      <c r="A303" s="330"/>
      <c r="B303" s="330"/>
      <c r="C303" s="330"/>
      <c r="D303" s="330"/>
      <c r="E303" s="330"/>
      <c r="F303" s="330"/>
      <c r="G303" s="330"/>
      <c r="H303" s="330"/>
      <c r="I303" s="330"/>
      <c r="J303" s="330"/>
      <c r="K303" s="330"/>
      <c r="L303" s="330"/>
      <c r="M303" s="186"/>
      <c r="N303" s="186"/>
      <c r="O303" s="186"/>
      <c r="P303" s="186"/>
      <c r="Q303" s="186"/>
      <c r="R303" s="186"/>
    </row>
    <row r="304" spans="1:18" x14ac:dyDescent="0.25">
      <c r="M304" s="186"/>
      <c r="N304" s="186"/>
      <c r="O304" s="186"/>
      <c r="P304" s="186"/>
      <c r="Q304" s="186"/>
      <c r="R304" s="186"/>
    </row>
    <row r="305" spans="13:18" x14ac:dyDescent="0.25">
      <c r="M305" s="186"/>
      <c r="N305" s="186"/>
      <c r="O305" s="186"/>
      <c r="P305" s="186"/>
      <c r="Q305" s="186"/>
      <c r="R305" s="186"/>
    </row>
    <row r="306" spans="13:18" x14ac:dyDescent="0.25">
      <c r="M306" s="186"/>
      <c r="N306" s="186"/>
      <c r="O306" s="186"/>
      <c r="P306" s="186"/>
      <c r="Q306" s="186"/>
      <c r="R306" s="186"/>
    </row>
    <row r="307" spans="13:18" x14ac:dyDescent="0.25">
      <c r="M307" s="186"/>
      <c r="N307" s="186"/>
      <c r="O307" s="186"/>
      <c r="P307" s="186"/>
      <c r="Q307" s="186"/>
      <c r="R307" s="186"/>
    </row>
    <row r="308" spans="13:18" x14ac:dyDescent="0.25">
      <c r="M308" s="186"/>
      <c r="N308" s="186"/>
      <c r="O308" s="186"/>
      <c r="P308" s="186"/>
      <c r="Q308" s="186"/>
      <c r="R308" s="186"/>
    </row>
    <row r="309" spans="13:18" x14ac:dyDescent="0.25">
      <c r="M309" s="186"/>
      <c r="N309" s="186"/>
      <c r="O309" s="186"/>
      <c r="P309" s="186"/>
      <c r="Q309" s="186"/>
      <c r="R309" s="186"/>
    </row>
    <row r="310" spans="13:18" x14ac:dyDescent="0.25">
      <c r="M310" s="186"/>
      <c r="N310" s="186"/>
      <c r="O310" s="186"/>
      <c r="P310" s="186"/>
      <c r="Q310" s="186"/>
      <c r="R310" s="186"/>
    </row>
    <row r="311" spans="13:18" x14ac:dyDescent="0.25">
      <c r="M311" s="186"/>
      <c r="N311" s="186"/>
      <c r="O311" s="186"/>
      <c r="P311" s="186"/>
      <c r="Q311" s="186"/>
      <c r="R311" s="186"/>
    </row>
    <row r="312" spans="13:18" x14ac:dyDescent="0.25">
      <c r="M312" s="186"/>
      <c r="N312" s="186"/>
      <c r="O312" s="186"/>
      <c r="P312" s="186"/>
      <c r="Q312" s="186"/>
      <c r="R312" s="186"/>
    </row>
    <row r="313" spans="13:18" x14ac:dyDescent="0.25">
      <c r="M313" s="186"/>
      <c r="N313" s="186"/>
      <c r="O313" s="186"/>
      <c r="P313" s="186"/>
      <c r="Q313" s="186"/>
      <c r="R313" s="186"/>
    </row>
    <row r="314" spans="13:18" x14ac:dyDescent="0.25">
      <c r="M314" s="186"/>
      <c r="N314" s="186"/>
      <c r="O314" s="186"/>
      <c r="P314" s="186"/>
      <c r="Q314" s="186"/>
      <c r="R314" s="186"/>
    </row>
    <row r="315" spans="13:18" x14ac:dyDescent="0.25">
      <c r="M315" s="186"/>
      <c r="N315" s="186"/>
      <c r="O315" s="186"/>
      <c r="P315" s="186"/>
      <c r="Q315" s="186"/>
      <c r="R315" s="186"/>
    </row>
    <row r="316" spans="13:18" x14ac:dyDescent="0.25">
      <c r="M316" s="186"/>
      <c r="N316" s="186"/>
      <c r="O316" s="186"/>
      <c r="P316" s="186"/>
      <c r="Q316" s="186"/>
      <c r="R316" s="186"/>
    </row>
    <row r="317" spans="13:18" x14ac:dyDescent="0.25">
      <c r="M317" s="186"/>
      <c r="N317" s="186"/>
      <c r="O317" s="186"/>
      <c r="P317" s="186"/>
      <c r="Q317" s="186"/>
      <c r="R317" s="186"/>
    </row>
    <row r="318" spans="13:18" x14ac:dyDescent="0.25">
      <c r="M318" s="186"/>
      <c r="N318" s="186"/>
      <c r="O318" s="186"/>
      <c r="P318" s="186"/>
      <c r="Q318" s="186"/>
      <c r="R318" s="186"/>
    </row>
    <row r="319" spans="13:18" x14ac:dyDescent="0.25">
      <c r="M319" s="186"/>
      <c r="N319" s="186"/>
      <c r="O319" s="186"/>
      <c r="P319" s="186"/>
      <c r="Q319" s="186"/>
      <c r="R319" s="186"/>
    </row>
    <row r="320" spans="13:18" x14ac:dyDescent="0.25">
      <c r="M320" s="186"/>
      <c r="N320" s="186"/>
      <c r="O320" s="186"/>
      <c r="P320" s="186"/>
      <c r="Q320" s="186"/>
      <c r="R320" s="186"/>
    </row>
    <row r="321" spans="13:18" x14ac:dyDescent="0.25">
      <c r="M321" s="186"/>
      <c r="N321" s="186"/>
      <c r="O321" s="186"/>
      <c r="P321" s="186"/>
      <c r="Q321" s="186"/>
      <c r="R321" s="186"/>
    </row>
    <row r="322" spans="13:18" x14ac:dyDescent="0.25">
      <c r="M322" s="186"/>
      <c r="N322" s="186"/>
      <c r="O322" s="186"/>
      <c r="P322" s="186"/>
      <c r="Q322" s="186"/>
      <c r="R322" s="186"/>
    </row>
    <row r="323" spans="13:18" x14ac:dyDescent="0.25">
      <c r="M323" s="186"/>
      <c r="N323" s="186"/>
      <c r="O323" s="186"/>
      <c r="P323" s="186"/>
      <c r="Q323" s="186"/>
      <c r="R323" s="186"/>
    </row>
    <row r="324" spans="13:18" x14ac:dyDescent="0.25">
      <c r="M324" s="186"/>
      <c r="N324" s="186"/>
      <c r="O324" s="186"/>
      <c r="P324" s="186"/>
      <c r="Q324" s="186"/>
      <c r="R324" s="186"/>
    </row>
    <row r="325" spans="13:18" x14ac:dyDescent="0.25">
      <c r="M325" s="186"/>
      <c r="N325" s="186"/>
      <c r="O325" s="186"/>
      <c r="P325" s="186"/>
      <c r="Q325" s="186"/>
      <c r="R325" s="186"/>
    </row>
    <row r="326" spans="13:18" x14ac:dyDescent="0.25">
      <c r="M326" s="186"/>
      <c r="N326" s="186"/>
      <c r="O326" s="186"/>
      <c r="P326" s="186"/>
      <c r="Q326" s="186"/>
      <c r="R326" s="186"/>
    </row>
    <row r="327" spans="13:18" x14ac:dyDescent="0.25">
      <c r="M327" s="186"/>
      <c r="N327" s="186"/>
      <c r="O327" s="186"/>
      <c r="P327" s="186"/>
      <c r="Q327" s="186"/>
      <c r="R327" s="186"/>
    </row>
    <row r="328" spans="13:18" x14ac:dyDescent="0.25">
      <c r="M328" s="186"/>
      <c r="N328" s="186"/>
      <c r="O328" s="186"/>
      <c r="P328" s="186"/>
      <c r="Q328" s="186"/>
      <c r="R328" s="186"/>
    </row>
    <row r="329" spans="13:18" x14ac:dyDescent="0.25">
      <c r="M329" s="186"/>
      <c r="N329" s="186"/>
      <c r="O329" s="186"/>
      <c r="P329" s="186"/>
      <c r="Q329" s="186"/>
      <c r="R329" s="186"/>
    </row>
    <row r="330" spans="13:18" x14ac:dyDescent="0.25">
      <c r="M330" s="186"/>
      <c r="N330" s="186"/>
      <c r="O330" s="186"/>
      <c r="P330" s="186"/>
      <c r="Q330" s="186"/>
      <c r="R330" s="186"/>
    </row>
    <row r="331" spans="13:18" x14ac:dyDescent="0.25">
      <c r="M331" s="186"/>
      <c r="N331" s="186"/>
      <c r="O331" s="186"/>
      <c r="P331" s="186"/>
      <c r="Q331" s="186"/>
      <c r="R331" s="186"/>
    </row>
    <row r="332" spans="13:18" x14ac:dyDescent="0.25">
      <c r="M332" s="186"/>
      <c r="N332" s="186"/>
      <c r="O332" s="186"/>
      <c r="P332" s="186"/>
      <c r="Q332" s="186"/>
      <c r="R332" s="186"/>
    </row>
    <row r="333" spans="13:18" x14ac:dyDescent="0.25">
      <c r="M333" s="186"/>
      <c r="N333" s="186"/>
      <c r="O333" s="186"/>
      <c r="P333" s="186"/>
      <c r="Q333" s="186"/>
      <c r="R333" s="186"/>
    </row>
    <row r="334" spans="13:18" x14ac:dyDescent="0.25">
      <c r="M334" s="186"/>
      <c r="N334" s="186"/>
      <c r="O334" s="186"/>
      <c r="P334" s="186"/>
      <c r="Q334" s="186"/>
      <c r="R334" s="186"/>
    </row>
    <row r="335" spans="13:18" x14ac:dyDescent="0.25">
      <c r="M335" s="186"/>
      <c r="N335" s="186"/>
      <c r="O335" s="186"/>
      <c r="P335" s="186"/>
      <c r="Q335" s="186"/>
      <c r="R335" s="186"/>
    </row>
    <row r="336" spans="13:18" x14ac:dyDescent="0.25">
      <c r="M336" s="186"/>
      <c r="N336" s="186"/>
      <c r="O336" s="186"/>
      <c r="P336" s="186"/>
      <c r="Q336" s="186"/>
      <c r="R336" s="186"/>
    </row>
    <row r="337" spans="13:18" x14ac:dyDescent="0.25">
      <c r="M337" s="186"/>
      <c r="N337" s="186"/>
      <c r="O337" s="186"/>
      <c r="P337" s="186"/>
      <c r="Q337" s="186"/>
      <c r="R337" s="186"/>
    </row>
    <row r="338" spans="13:18" x14ac:dyDescent="0.25">
      <c r="M338" s="186"/>
      <c r="N338" s="186"/>
      <c r="O338" s="186"/>
      <c r="P338" s="186"/>
      <c r="Q338" s="186"/>
      <c r="R338" s="186"/>
    </row>
    <row r="339" spans="13:18" x14ac:dyDescent="0.25">
      <c r="M339" s="186"/>
      <c r="N339" s="186"/>
      <c r="O339" s="186"/>
      <c r="P339" s="186"/>
      <c r="Q339" s="186"/>
      <c r="R339" s="186"/>
    </row>
    <row r="340" spans="13:18" x14ac:dyDescent="0.25">
      <c r="M340" s="186"/>
      <c r="N340" s="186"/>
      <c r="O340" s="186"/>
      <c r="P340" s="186"/>
      <c r="Q340" s="186"/>
      <c r="R340" s="186"/>
    </row>
    <row r="341" spans="13:18" x14ac:dyDescent="0.25">
      <c r="M341" s="186"/>
      <c r="N341" s="186"/>
      <c r="O341" s="186"/>
      <c r="P341" s="186"/>
      <c r="Q341" s="186"/>
      <c r="R341" s="186"/>
    </row>
  </sheetData>
  <mergeCells count="461">
    <mergeCell ref="A288:B288"/>
    <mergeCell ref="C288:D288"/>
    <mergeCell ref="C124:D124"/>
    <mergeCell ref="C125:D125"/>
    <mergeCell ref="C126:D126"/>
    <mergeCell ref="C136:D13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A207:B207"/>
    <mergeCell ref="A204:B204"/>
    <mergeCell ref="A206:B206"/>
    <mergeCell ref="A202:B202"/>
    <mergeCell ref="A203:B203"/>
    <mergeCell ref="A210:B210"/>
    <mergeCell ref="A211:B211"/>
    <mergeCell ref="C211:D211"/>
    <mergeCell ref="A212:B212"/>
    <mergeCell ref="C202:D202"/>
    <mergeCell ref="C203:D203"/>
    <mergeCell ref="C204:D204"/>
    <mergeCell ref="C212:D212"/>
    <mergeCell ref="A208:B208"/>
    <mergeCell ref="A209:B209"/>
    <mergeCell ref="B284:J284"/>
    <mergeCell ref="A285:B285"/>
    <mergeCell ref="C285:D285"/>
    <mergeCell ref="A286:B286"/>
    <mergeCell ref="C286:D286"/>
    <mergeCell ref="A287:B287"/>
    <mergeCell ref="C287:D287"/>
    <mergeCell ref="A281:B281"/>
    <mergeCell ref="C281:D281"/>
    <mergeCell ref="A283:K283"/>
    <mergeCell ref="C72:D72"/>
    <mergeCell ref="A67:B67"/>
    <mergeCell ref="C67:D67"/>
    <mergeCell ref="A65:B65"/>
    <mergeCell ref="C65:D65"/>
    <mergeCell ref="A80:B80"/>
    <mergeCell ref="C80:D80"/>
    <mergeCell ref="C84:D84"/>
    <mergeCell ref="A85:B85"/>
    <mergeCell ref="C85:D85"/>
    <mergeCell ref="A66:B66"/>
    <mergeCell ref="C66:D66"/>
    <mergeCell ref="A81:B81"/>
    <mergeCell ref="C81:D81"/>
    <mergeCell ref="A82:B82"/>
    <mergeCell ref="C82:D82"/>
    <mergeCell ref="A83:B83"/>
    <mergeCell ref="C83:D83"/>
    <mergeCell ref="A84:B84"/>
    <mergeCell ref="A213:B213"/>
    <mergeCell ref="C213:D213"/>
    <mergeCell ref="A214:B214"/>
    <mergeCell ref="C214:D214"/>
    <mergeCell ref="A215:B215"/>
    <mergeCell ref="C215:D215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80:B280"/>
    <mergeCell ref="C280:D280"/>
    <mergeCell ref="A216:B216"/>
    <mergeCell ref="C216:D216"/>
    <mergeCell ref="A221:B221"/>
    <mergeCell ref="C221:D221"/>
    <mergeCell ref="C238:D238"/>
    <mergeCell ref="C239:D239"/>
    <mergeCell ref="C222:D222"/>
    <mergeCell ref="C223:D223"/>
    <mergeCell ref="C224:D224"/>
    <mergeCell ref="C225:D225"/>
    <mergeCell ref="A201:B201"/>
    <mergeCell ref="C201:D201"/>
    <mergeCell ref="A197:B197"/>
    <mergeCell ref="C197:D197"/>
    <mergeCell ref="C198:D198"/>
    <mergeCell ref="A199:B199"/>
    <mergeCell ref="C199:D199"/>
    <mergeCell ref="A200:B200"/>
    <mergeCell ref="C200:D200"/>
    <mergeCell ref="A176:B176"/>
    <mergeCell ref="C188:D188"/>
    <mergeCell ref="A189:B189"/>
    <mergeCell ref="C184:D184"/>
    <mergeCell ref="C162:D162"/>
    <mergeCell ref="A193:B193"/>
    <mergeCell ref="C193:D193"/>
    <mergeCell ref="A194:B194"/>
    <mergeCell ref="C194:D194"/>
    <mergeCell ref="A183:B183"/>
    <mergeCell ref="A185:B185"/>
    <mergeCell ref="C185:D185"/>
    <mergeCell ref="C183:D183"/>
    <mergeCell ref="A175:B175"/>
    <mergeCell ref="C189:D189"/>
    <mergeCell ref="A188:B188"/>
    <mergeCell ref="C177:D177"/>
    <mergeCell ref="A178:B178"/>
    <mergeCell ref="C178:D178"/>
    <mergeCell ref="A190:B190"/>
    <mergeCell ref="C190:D190"/>
    <mergeCell ref="A184:B184"/>
    <mergeCell ref="A179:B179"/>
    <mergeCell ref="A168:B168"/>
    <mergeCell ref="C142:D142"/>
    <mergeCell ref="A143:B143"/>
    <mergeCell ref="C143:D143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C122:D122"/>
    <mergeCell ref="C123:D123"/>
    <mergeCell ref="A139:B139"/>
    <mergeCell ref="C139:D139"/>
    <mergeCell ref="A140:B140"/>
    <mergeCell ref="C140:D140"/>
    <mergeCell ref="A135:B135"/>
    <mergeCell ref="A136:B136"/>
    <mergeCell ref="G138:H138"/>
    <mergeCell ref="I138:J138"/>
    <mergeCell ref="E138:F138"/>
    <mergeCell ref="A173:B173"/>
    <mergeCell ref="C173:D173"/>
    <mergeCell ref="A174:B174"/>
    <mergeCell ref="C174:D174"/>
    <mergeCell ref="A163:B163"/>
    <mergeCell ref="C163:D163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56:B156"/>
    <mergeCell ref="C156:D156"/>
    <mergeCell ref="A157:B157"/>
    <mergeCell ref="C157:D157"/>
    <mergeCell ref="A158:B158"/>
    <mergeCell ref="C160:D160"/>
    <mergeCell ref="A142:B142"/>
    <mergeCell ref="A144:B144"/>
    <mergeCell ref="C186:D186"/>
    <mergeCell ref="A187:B187"/>
    <mergeCell ref="C187:D187"/>
    <mergeCell ref="C182:D182"/>
    <mergeCell ref="A181:B181"/>
    <mergeCell ref="C181:D181"/>
    <mergeCell ref="C175:D175"/>
    <mergeCell ref="C179:D179"/>
    <mergeCell ref="A180:B180"/>
    <mergeCell ref="C180:D180"/>
    <mergeCell ref="A182:B182"/>
    <mergeCell ref="A164:B164"/>
    <mergeCell ref="C164:D164"/>
    <mergeCell ref="A165:B165"/>
    <mergeCell ref="C165:D165"/>
    <mergeCell ref="C144:D144"/>
    <mergeCell ref="A145:B145"/>
    <mergeCell ref="C145:D145"/>
    <mergeCell ref="A160:B160"/>
    <mergeCell ref="A161:B161"/>
    <mergeCell ref="A186:B186"/>
    <mergeCell ref="C161:D161"/>
    <mergeCell ref="A162:B162"/>
    <mergeCell ref="A111:B111"/>
    <mergeCell ref="A131:B131"/>
    <mergeCell ref="A132:B132"/>
    <mergeCell ref="A133:B133"/>
    <mergeCell ref="A134:B134"/>
    <mergeCell ref="A105:B105"/>
    <mergeCell ref="C105:D105"/>
    <mergeCell ref="A110:B110"/>
    <mergeCell ref="C110:D110"/>
    <mergeCell ref="A114:B114"/>
    <mergeCell ref="C111:D111"/>
    <mergeCell ref="C112:D112"/>
    <mergeCell ref="C113:D113"/>
    <mergeCell ref="C114:D114"/>
    <mergeCell ref="A115:B115"/>
    <mergeCell ref="A122:B122"/>
    <mergeCell ref="A123:B123"/>
    <mergeCell ref="A113:B113"/>
    <mergeCell ref="A61:B61"/>
    <mergeCell ref="C61:D61"/>
    <mergeCell ref="A90:B90"/>
    <mergeCell ref="C90:D90"/>
    <mergeCell ref="A91:B91"/>
    <mergeCell ref="C91:D91"/>
    <mergeCell ref="A99:B99"/>
    <mergeCell ref="C99:D99"/>
    <mergeCell ref="A109:B109"/>
    <mergeCell ref="C109:D109"/>
    <mergeCell ref="C63:D63"/>
    <mergeCell ref="A87:B87"/>
    <mergeCell ref="C87:D87"/>
    <mergeCell ref="A88:B88"/>
    <mergeCell ref="C88:D88"/>
    <mergeCell ref="A79:B79"/>
    <mergeCell ref="C79:D79"/>
    <mergeCell ref="A86:B86"/>
    <mergeCell ref="C86:D86"/>
    <mergeCell ref="A68:B68"/>
    <mergeCell ref="C68:D68"/>
    <mergeCell ref="A76:B76"/>
    <mergeCell ref="A77:B77"/>
    <mergeCell ref="A78:B78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A98:B98"/>
    <mergeCell ref="C98:D98"/>
    <mergeCell ref="A159:B159"/>
    <mergeCell ref="C159:D159"/>
    <mergeCell ref="A154:B154"/>
    <mergeCell ref="C154:D154"/>
    <mergeCell ref="A155:B155"/>
    <mergeCell ref="C155:D155"/>
    <mergeCell ref="C158:D158"/>
    <mergeCell ref="A54:B54"/>
    <mergeCell ref="C54:D54"/>
    <mergeCell ref="A124:B124"/>
    <mergeCell ref="A125:B125"/>
    <mergeCell ref="A126:B126"/>
    <mergeCell ref="A127:B127"/>
    <mergeCell ref="A128:B128"/>
    <mergeCell ref="A129:B129"/>
    <mergeCell ref="A130:B130"/>
    <mergeCell ref="A60:B60"/>
    <mergeCell ref="C60:D60"/>
    <mergeCell ref="A71:B71"/>
    <mergeCell ref="A72:B72"/>
    <mergeCell ref="A70:B70"/>
    <mergeCell ref="C70:D70"/>
    <mergeCell ref="A112:B112"/>
    <mergeCell ref="A106:B106"/>
    <mergeCell ref="C55:D55"/>
    <mergeCell ref="A56:B56"/>
    <mergeCell ref="C56:D56"/>
    <mergeCell ref="A57:B57"/>
    <mergeCell ref="C57:D57"/>
    <mergeCell ref="A58:B58"/>
    <mergeCell ref="C58:D58"/>
    <mergeCell ref="C106:D106"/>
    <mergeCell ref="A89:B89"/>
    <mergeCell ref="C89:D89"/>
    <mergeCell ref="A103:B103"/>
    <mergeCell ref="C103:D103"/>
    <mergeCell ref="A104:B104"/>
    <mergeCell ref="C104:D104"/>
    <mergeCell ref="C95:D95"/>
    <mergeCell ref="A96:B96"/>
    <mergeCell ref="C96:D96"/>
    <mergeCell ref="A97:B97"/>
    <mergeCell ref="C97:D97"/>
    <mergeCell ref="A102:B102"/>
    <mergeCell ref="C102:D102"/>
    <mergeCell ref="A62:B62"/>
    <mergeCell ref="C62:D62"/>
    <mergeCell ref="A63:B63"/>
    <mergeCell ref="A47:B47"/>
    <mergeCell ref="C47:D47"/>
    <mergeCell ref="A48:B48"/>
    <mergeCell ref="C48:D48"/>
    <mergeCell ref="A49:B49"/>
    <mergeCell ref="C49:D49"/>
    <mergeCell ref="A274:B274"/>
    <mergeCell ref="C274:D274"/>
    <mergeCell ref="A275:B275"/>
    <mergeCell ref="C275:D275"/>
    <mergeCell ref="A50:B50"/>
    <mergeCell ref="C50:D50"/>
    <mergeCell ref="A51:B51"/>
    <mergeCell ref="C51:D51"/>
    <mergeCell ref="A52:B52"/>
    <mergeCell ref="C52:D52"/>
    <mergeCell ref="A271:B271"/>
    <mergeCell ref="C271:D271"/>
    <mergeCell ref="A272:B272"/>
    <mergeCell ref="A59:B59"/>
    <mergeCell ref="B149:J149"/>
    <mergeCell ref="A53:B53"/>
    <mergeCell ref="C53:D53"/>
    <mergeCell ref="A55:B55"/>
    <mergeCell ref="A166:B166"/>
    <mergeCell ref="C166:D166"/>
    <mergeCell ref="A167:B167"/>
    <mergeCell ref="C167:D167"/>
    <mergeCell ref="A150:B150"/>
    <mergeCell ref="C59:D59"/>
    <mergeCell ref="A69:B69"/>
    <mergeCell ref="C69:D69"/>
    <mergeCell ref="A74:B74"/>
    <mergeCell ref="C71:D71"/>
    <mergeCell ref="A75:B75"/>
    <mergeCell ref="C107:D107"/>
    <mergeCell ref="A108:B108"/>
    <mergeCell ref="C108:D108"/>
    <mergeCell ref="A137:B137"/>
    <mergeCell ref="C137:D137"/>
    <mergeCell ref="A107:B107"/>
    <mergeCell ref="C150:D150"/>
    <mergeCell ref="A151:B151"/>
    <mergeCell ref="C151:D151"/>
    <mergeCell ref="A152:B152"/>
    <mergeCell ref="C152:D152"/>
    <mergeCell ref="A153:B153"/>
    <mergeCell ref="C153:D153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I4:J4"/>
    <mergeCell ref="I5:J5"/>
    <mergeCell ref="I6:J6"/>
    <mergeCell ref="I7:J7"/>
    <mergeCell ref="A10:B10"/>
    <mergeCell ref="C10:D10"/>
    <mergeCell ref="A20:B20"/>
    <mergeCell ref="C20:D20"/>
    <mergeCell ref="A21:B21"/>
    <mergeCell ref="C21:D21"/>
    <mergeCell ref="A17:B17"/>
    <mergeCell ref="C17:D17"/>
    <mergeCell ref="A18:B18"/>
    <mergeCell ref="C18:D18"/>
    <mergeCell ref="A19:B19"/>
    <mergeCell ref="C19:D19"/>
    <mergeCell ref="A11:K11"/>
    <mergeCell ref="B14:J14"/>
    <mergeCell ref="A15:B15"/>
    <mergeCell ref="C15:D15"/>
    <mergeCell ref="A16:B16"/>
    <mergeCell ref="C16:D16"/>
    <mergeCell ref="A22:B22"/>
    <mergeCell ref="C22:D22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C168:D168"/>
    <mergeCell ref="C240:D240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195:B195"/>
    <mergeCell ref="C195:D195"/>
    <mergeCell ref="A198:B198"/>
    <mergeCell ref="C176:D176"/>
    <mergeCell ref="A177:B177"/>
    <mergeCell ref="A239:B239"/>
    <mergeCell ref="I290:J290"/>
    <mergeCell ref="A240:B240"/>
    <mergeCell ref="C231:D231"/>
    <mergeCell ref="C232:D232"/>
    <mergeCell ref="C233:D233"/>
    <mergeCell ref="C226:D226"/>
    <mergeCell ref="C227:D227"/>
    <mergeCell ref="C228:D228"/>
    <mergeCell ref="C229:D229"/>
    <mergeCell ref="C230:D230"/>
    <mergeCell ref="C272:D272"/>
    <mergeCell ref="A276:B276"/>
    <mergeCell ref="C276:D276"/>
    <mergeCell ref="A277:B277"/>
    <mergeCell ref="C277:D277"/>
    <mergeCell ref="E270:F270"/>
    <mergeCell ref="G270:H270"/>
    <mergeCell ref="I270:J270"/>
    <mergeCell ref="A269:B269"/>
    <mergeCell ref="C269:D269"/>
    <mergeCell ref="C234:D234"/>
    <mergeCell ref="C235:D235"/>
    <mergeCell ref="C236:D236"/>
    <mergeCell ref="C237:D237"/>
  </mergeCells>
  <pageMargins left="0.7" right="0.7" top="0.75" bottom="0.75" header="0.3" footer="0.3"/>
  <pageSetup orientation="portrait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8"/>
  <sheetViews>
    <sheetView zoomScaleNormal="100" workbookViewId="0">
      <selection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45.42578125" customWidth="1"/>
  </cols>
  <sheetData>
    <row r="1" spans="1:20" s="126" customFormat="1" ht="31.5" x14ac:dyDescent="0.3">
      <c r="A1" s="124"/>
      <c r="B1" s="125"/>
      <c r="C1" s="125"/>
      <c r="G1" s="31"/>
      <c r="I1" s="423"/>
      <c r="J1" s="124"/>
      <c r="K1" s="123" t="s">
        <v>9</v>
      </c>
      <c r="L1" s="123" t="s">
        <v>6</v>
      </c>
      <c r="M1" s="123" t="s">
        <v>8</v>
      </c>
      <c r="N1" s="123" t="s">
        <v>8</v>
      </c>
      <c r="O1" s="123" t="s">
        <v>8</v>
      </c>
      <c r="P1" s="120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103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6</v>
      </c>
      <c r="H4" s="7"/>
      <c r="I4" s="411"/>
      <c r="J4" s="7"/>
      <c r="K4" s="85">
        <v>2</v>
      </c>
      <c r="L4" s="85">
        <v>4</v>
      </c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4</v>
      </c>
      <c r="H5" s="7"/>
      <c r="I5" s="411"/>
      <c r="J5" s="7"/>
      <c r="K5" s="85">
        <v>2</v>
      </c>
      <c r="L5" s="85">
        <v>2</v>
      </c>
      <c r="M5" s="85"/>
      <c r="N5" s="85"/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279</v>
      </c>
      <c r="G6" s="37">
        <f t="shared" si="1"/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98">
        <f>(K9*$I9)+(K10*$I10)+(K11*$I11)+(K12*$I12)+(K13*$I13)+(K14*$I14)+(K15*$I15)+(K16*$I16)+(K17*$I17)+(K18*$I18)+(K19*$I19)+(K20*$I20)+(K21*$I21)+(K22*$I22)+(K23*$I23)+(K24*$I24)+(K25*$I25)</f>
        <v>0</v>
      </c>
      <c r="L8" s="98">
        <f>(L9*$I9)+(L10*$I10)+(L11*$I11)+(L12*$I12)+(L13*$I13)+(L14*$I14)+(L15*$I15)+(L16*$I16)+(L17*$I17)+(L18*$I18)+(L19*$I19)+(L20*$I20)+(L21*$I21)+(L22*$I22)+(L23*$I23)+(L24*$I24)+(L25*$I25)</f>
        <v>0</v>
      </c>
      <c r="M8" s="98">
        <f>(M9*$I9)+(M10*$I10)+(M11*$I11)+(M12*$I12)+(M13*$I13)+(M14*$I14)+(M15*$I15)+(M16*$I16)+(M17*$I17)+(M18*$I18)+(M19*$I19)+(M20*$I20)+(M21*$I21)+(M22*$I22)+(M23*$I23)+(M24*$I24)+(M25*$I25)</f>
        <v>0</v>
      </c>
      <c r="N8" s="98">
        <f>(N9*$I9)+(N10*$I10)+(N11*$I11)+(N12*$I12)+(N13*$I13)+(N14*$I14)+(N15*$I15)+(N16*$I16)+(N17*$I17)+(N18*$I18)+(N19*$I19)+(N20*$I20)+(N21*$I21)+(N22*$I22)+(N23*$I23)+(N24*$I24)+(N25*$I25)</f>
        <v>0</v>
      </c>
      <c r="O8" s="98">
        <f>(O9*$I9)+(O10*$I10)+(O11*$I11)+(O12*$I12)+(O13*$I13)+(O14*$I14)+(O15*$I15)+(O16*$I16)+(O17*$I17)+(O18*$I18)+(O19*$I19)+(O20*$I20)+(O21*$I21)+(O22*$I22)+(O23*$I23)+(O24*$I24)+(O25*$I25)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5" si="2">SUM(K9:O9)</f>
        <v>0</v>
      </c>
      <c r="H9" s="7"/>
      <c r="I9" s="411"/>
      <c r="J9" s="7"/>
      <c r="K9" s="87">
        <v>0</v>
      </c>
      <c r="L9" s="87">
        <v>0</v>
      </c>
      <c r="M9" s="87"/>
      <c r="N9" s="87"/>
      <c r="O9" s="87"/>
      <c r="P9" s="7"/>
      <c r="Q9" s="9">
        <f t="shared" ref="Q9:Q25" si="3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2"/>
        <v>72</v>
      </c>
      <c r="H10" s="7"/>
      <c r="I10" s="411"/>
      <c r="J10" s="7"/>
      <c r="K10" s="87">
        <v>36</v>
      </c>
      <c r="L10" s="87">
        <v>36</v>
      </c>
      <c r="M10" s="87"/>
      <c r="N10" s="87"/>
      <c r="O10" s="87"/>
      <c r="P10" s="7"/>
      <c r="Q10" s="9">
        <f t="shared" si="3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2"/>
        <v>92</v>
      </c>
      <c r="H11" s="7"/>
      <c r="I11" s="411"/>
      <c r="J11" s="7"/>
      <c r="K11" s="87">
        <v>46</v>
      </c>
      <c r="L11" s="87">
        <v>46</v>
      </c>
      <c r="M11" s="87"/>
      <c r="N11" s="87"/>
      <c r="O11" s="87"/>
      <c r="P11" s="7"/>
      <c r="Q11" s="9">
        <f t="shared" si="3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2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3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2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3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2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3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2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3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2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3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2"/>
        <v>216</v>
      </c>
      <c r="H17" s="7"/>
      <c r="I17" s="411"/>
      <c r="J17" s="7"/>
      <c r="K17" s="88">
        <v>108</v>
      </c>
      <c r="L17" s="88">
        <v>108</v>
      </c>
      <c r="M17" s="88"/>
      <c r="N17" s="88"/>
      <c r="O17" s="88"/>
      <c r="P17" s="7"/>
      <c r="Q17" s="9">
        <f t="shared" si="3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2"/>
        <v>0</v>
      </c>
      <c r="H18" s="7"/>
      <c r="I18" s="411"/>
      <c r="J18" s="7"/>
      <c r="K18" s="88">
        <v>0</v>
      </c>
      <c r="L18" s="88">
        <v>0</v>
      </c>
      <c r="M18" s="88"/>
      <c r="N18" s="88"/>
      <c r="O18" s="88"/>
      <c r="P18" s="7"/>
      <c r="Q18" s="9">
        <f t="shared" si="3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>
        <v>0</v>
      </c>
      <c r="M19" s="339"/>
      <c r="N19" s="339"/>
      <c r="O19" s="339"/>
      <c r="P19" s="7"/>
      <c r="Q19" s="341">
        <v>0</v>
      </c>
      <c r="R19" s="329"/>
      <c r="S19" s="344" t="s">
        <v>477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2"/>
        <v>20</v>
      </c>
      <c r="H20" s="7"/>
      <c r="I20" s="411"/>
      <c r="J20" s="7"/>
      <c r="K20" s="88">
        <v>10</v>
      </c>
      <c r="L20" s="88">
        <v>10</v>
      </c>
      <c r="M20" s="88"/>
      <c r="N20" s="88"/>
      <c r="O20" s="88"/>
      <c r="P20" s="7"/>
      <c r="Q20" s="9">
        <f t="shared" si="3"/>
        <v>0</v>
      </c>
      <c r="R20" s="329"/>
      <c r="S20" s="21"/>
      <c r="T20" s="97"/>
    </row>
    <row r="21" spans="1:20" s="284" customFormat="1" x14ac:dyDescent="0.25">
      <c r="A21" s="24" t="s">
        <v>478</v>
      </c>
      <c r="B21" s="63" t="s">
        <v>302</v>
      </c>
      <c r="C21" s="74"/>
      <c r="D21" s="54"/>
      <c r="E21" s="2" t="s">
        <v>294</v>
      </c>
      <c r="F21" s="2" t="s">
        <v>286</v>
      </c>
      <c r="G21" s="2">
        <f t="shared" si="2"/>
        <v>20</v>
      </c>
      <c r="H21" s="7"/>
      <c r="I21" s="411"/>
      <c r="J21" s="7"/>
      <c r="K21" s="88">
        <v>10</v>
      </c>
      <c r="L21" s="88">
        <v>10</v>
      </c>
      <c r="M21" s="88"/>
      <c r="N21" s="88"/>
      <c r="O21" s="88"/>
      <c r="P21" s="7"/>
      <c r="Q21" s="9">
        <f t="shared" si="3"/>
        <v>0</v>
      </c>
      <c r="R21" s="329"/>
      <c r="S21" s="21"/>
      <c r="T21" s="97"/>
    </row>
    <row r="22" spans="1:20" x14ac:dyDescent="0.25">
      <c r="A22" s="24" t="s">
        <v>307</v>
      </c>
      <c r="B22" s="63" t="s">
        <v>302</v>
      </c>
      <c r="C22" s="74"/>
      <c r="D22" s="54"/>
      <c r="E22" s="2" t="s">
        <v>296</v>
      </c>
      <c r="F22" s="2" t="s">
        <v>286</v>
      </c>
      <c r="G22" s="2">
        <f t="shared" si="2"/>
        <v>20</v>
      </c>
      <c r="H22" s="7"/>
      <c r="I22" s="411"/>
      <c r="J22" s="7"/>
      <c r="K22" s="88">
        <v>10</v>
      </c>
      <c r="L22" s="88">
        <v>10</v>
      </c>
      <c r="M22" s="88"/>
      <c r="N22" s="88"/>
      <c r="O22" s="88"/>
      <c r="P22" s="7"/>
      <c r="Q22" s="9">
        <f t="shared" si="3"/>
        <v>0</v>
      </c>
      <c r="R22" s="329"/>
      <c r="S22" s="21"/>
      <c r="T22" s="97"/>
    </row>
    <row r="23" spans="1:20" x14ac:dyDescent="0.25">
      <c r="A23" s="24" t="s">
        <v>308</v>
      </c>
      <c r="B23" s="63" t="s">
        <v>302</v>
      </c>
      <c r="C23" s="74"/>
      <c r="D23" s="54"/>
      <c r="E23" s="2" t="s">
        <v>298</v>
      </c>
      <c r="F23" s="2" t="s">
        <v>286</v>
      </c>
      <c r="G23" s="2">
        <f t="shared" si="2"/>
        <v>20</v>
      </c>
      <c r="H23" s="7"/>
      <c r="I23" s="411"/>
      <c r="J23" s="7"/>
      <c r="K23" s="88">
        <v>10</v>
      </c>
      <c r="L23" s="88">
        <v>10</v>
      </c>
      <c r="M23" s="88"/>
      <c r="N23" s="88"/>
      <c r="O23" s="88"/>
      <c r="P23" s="7"/>
      <c r="Q23" s="9">
        <f t="shared" si="3"/>
        <v>0</v>
      </c>
      <c r="R23" s="329"/>
      <c r="S23" s="21"/>
      <c r="T23" s="97"/>
    </row>
    <row r="24" spans="1:20" x14ac:dyDescent="0.25">
      <c r="A24" s="24" t="s">
        <v>309</v>
      </c>
      <c r="B24" s="63" t="s">
        <v>302</v>
      </c>
      <c r="C24" s="74"/>
      <c r="D24" s="54"/>
      <c r="E24" s="2" t="s">
        <v>300</v>
      </c>
      <c r="F24" s="2" t="s">
        <v>286</v>
      </c>
      <c r="G24" s="2">
        <f t="shared" si="2"/>
        <v>20</v>
      </c>
      <c r="H24" s="7"/>
      <c r="I24" s="411"/>
      <c r="J24" s="7"/>
      <c r="K24" s="88">
        <v>10</v>
      </c>
      <c r="L24" s="88">
        <v>10</v>
      </c>
      <c r="M24" s="88"/>
      <c r="N24" s="88"/>
      <c r="O24" s="88"/>
      <c r="P24" s="7"/>
      <c r="Q24" s="9">
        <f t="shared" si="3"/>
        <v>0</v>
      </c>
      <c r="R24" s="329"/>
      <c r="S24" s="21"/>
      <c r="T24" s="97"/>
    </row>
    <row r="25" spans="1:20" ht="15.75" thickBot="1" x14ac:dyDescent="0.3">
      <c r="A25" s="25" t="s">
        <v>310</v>
      </c>
      <c r="B25" s="64" t="s">
        <v>302</v>
      </c>
      <c r="C25" s="75"/>
      <c r="D25" s="55"/>
      <c r="E25" s="26" t="s">
        <v>311</v>
      </c>
      <c r="F25" s="26" t="s">
        <v>286</v>
      </c>
      <c r="G25" s="26">
        <f t="shared" si="2"/>
        <v>0</v>
      </c>
      <c r="H25" s="12"/>
      <c r="I25" s="412"/>
      <c r="J25" s="12"/>
      <c r="K25" s="89"/>
      <c r="L25" s="89"/>
      <c r="M25" s="89"/>
      <c r="N25" s="89"/>
      <c r="O25" s="89"/>
      <c r="P25" s="12"/>
      <c r="Q25" s="13">
        <f t="shared" si="3"/>
        <v>0</v>
      </c>
      <c r="R25" s="329"/>
      <c r="S25" s="21"/>
      <c r="T25" s="97"/>
    </row>
    <row r="26" spans="1:20" ht="15.75" thickBot="1" x14ac:dyDescent="0.3">
      <c r="A26" s="329"/>
      <c r="D26" s="329"/>
      <c r="E26" s="329"/>
      <c r="F26" s="329"/>
      <c r="G26" s="329"/>
      <c r="H26" s="329"/>
      <c r="I26" s="223"/>
      <c r="J26" s="329"/>
      <c r="P26" s="329"/>
      <c r="Q26" s="329"/>
      <c r="R26" s="329"/>
      <c r="S26" s="21"/>
      <c r="T26" s="97"/>
    </row>
    <row r="27" spans="1:20" s="41" customFormat="1" ht="15.75" x14ac:dyDescent="0.25">
      <c r="A27" s="43"/>
      <c r="B27" s="32" t="s">
        <v>312</v>
      </c>
      <c r="C27" s="32"/>
      <c r="D27" s="44"/>
      <c r="E27" s="44"/>
      <c r="F27" s="44"/>
      <c r="G27" s="44"/>
      <c r="H27" s="39"/>
      <c r="I27" s="415"/>
      <c r="J27" s="39"/>
      <c r="K27" s="99">
        <f>(K28*$I28)+(K29*$I29)+(K30*$I30)+(K31*$I31)+(K32*$I32)+(K33*$I33)+(K34*$I34)+(K35*$I35)+(K36*$I36)</f>
        <v>0</v>
      </c>
      <c r="L27" s="99">
        <f t="shared" ref="L27:O27" si="4">(L28*$I28)+(L29*$I29)+(L30*$I30)+(L31*$I31)+(L32*$I32)+(L33*$I33)+(L34*$I34)+(L35*$I35)+(L36*$I36)</f>
        <v>0</v>
      </c>
      <c r="M27" s="99">
        <f t="shared" si="4"/>
        <v>0</v>
      </c>
      <c r="N27" s="99">
        <f t="shared" si="4"/>
        <v>0</v>
      </c>
      <c r="O27" s="99">
        <f t="shared" si="4"/>
        <v>0</v>
      </c>
      <c r="P27" s="39"/>
      <c r="Q27" s="40"/>
      <c r="S27" s="118"/>
      <c r="T27" s="119"/>
    </row>
    <row r="28" spans="1:20" x14ac:dyDescent="0.25">
      <c r="A28" s="8" t="s">
        <v>313</v>
      </c>
      <c r="B28" s="65" t="s">
        <v>314</v>
      </c>
      <c r="C28" s="76"/>
      <c r="D28" s="56"/>
      <c r="E28" s="4" t="s">
        <v>290</v>
      </c>
      <c r="F28" s="4" t="s">
        <v>286</v>
      </c>
      <c r="G28" s="4">
        <f t="shared" ref="G28:G36" si="5">SUM(K28:O28)</f>
        <v>16</v>
      </c>
      <c r="H28" s="7"/>
      <c r="I28" s="411"/>
      <c r="J28" s="7"/>
      <c r="K28" s="90">
        <v>8</v>
      </c>
      <c r="L28" s="90">
        <v>8</v>
      </c>
      <c r="M28" s="90"/>
      <c r="N28" s="90"/>
      <c r="O28" s="90"/>
      <c r="P28" s="7"/>
      <c r="Q28" s="9">
        <f t="shared" ref="Q28:Q36" si="6">(K28+L28+M28+N28+O28)*(I28)</f>
        <v>0</v>
      </c>
      <c r="R28" s="329"/>
      <c r="S28" s="21"/>
      <c r="T28" s="97"/>
    </row>
    <row r="29" spans="1:20" x14ac:dyDescent="0.25">
      <c r="A29" s="8" t="s">
        <v>315</v>
      </c>
      <c r="B29" s="65" t="s">
        <v>314</v>
      </c>
      <c r="C29" s="76"/>
      <c r="D29" s="56"/>
      <c r="E29" s="4" t="s">
        <v>292</v>
      </c>
      <c r="F29" s="4" t="s">
        <v>286</v>
      </c>
      <c r="G29" s="4">
        <f t="shared" si="5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x14ac:dyDescent="0.25">
      <c r="A30" s="8" t="s">
        <v>316</v>
      </c>
      <c r="B30" s="65" t="s">
        <v>314</v>
      </c>
      <c r="C30" s="76"/>
      <c r="D30" s="56"/>
      <c r="E30" s="4" t="s">
        <v>294</v>
      </c>
      <c r="F30" s="4" t="s">
        <v>286</v>
      </c>
      <c r="G30" s="4">
        <f t="shared" si="5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x14ac:dyDescent="0.25">
      <c r="A31" s="8" t="s">
        <v>317</v>
      </c>
      <c r="B31" s="65" t="s">
        <v>314</v>
      </c>
      <c r="C31" s="76"/>
      <c r="D31" s="56"/>
      <c r="E31" s="4" t="s">
        <v>296</v>
      </c>
      <c r="F31" s="4" t="s">
        <v>286</v>
      </c>
      <c r="G31" s="4">
        <f t="shared" si="5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x14ac:dyDescent="0.25">
      <c r="A32" s="8" t="s">
        <v>318</v>
      </c>
      <c r="B32" s="65" t="s">
        <v>314</v>
      </c>
      <c r="C32" s="76"/>
      <c r="D32" s="56"/>
      <c r="E32" s="4" t="s">
        <v>298</v>
      </c>
      <c r="F32" s="4" t="s">
        <v>286</v>
      </c>
      <c r="G32" s="4">
        <f t="shared" si="5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x14ac:dyDescent="0.25">
      <c r="A33" s="8" t="s">
        <v>319</v>
      </c>
      <c r="B33" s="65" t="s">
        <v>314</v>
      </c>
      <c r="C33" s="76"/>
      <c r="D33" s="56"/>
      <c r="E33" s="4" t="s">
        <v>300</v>
      </c>
      <c r="F33" s="4" t="s">
        <v>286</v>
      </c>
      <c r="G33" s="4">
        <f t="shared" si="5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x14ac:dyDescent="0.25">
      <c r="A34" s="8" t="s">
        <v>320</v>
      </c>
      <c r="B34" s="65" t="s">
        <v>314</v>
      </c>
      <c r="C34" s="76"/>
      <c r="D34" s="56"/>
      <c r="E34" s="4" t="s">
        <v>321</v>
      </c>
      <c r="F34" s="4" t="s">
        <v>286</v>
      </c>
      <c r="G34" s="4">
        <f t="shared" si="5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x14ac:dyDescent="0.25">
      <c r="A35" s="8" t="s">
        <v>322</v>
      </c>
      <c r="B35" s="65" t="s">
        <v>314</v>
      </c>
      <c r="C35" s="76"/>
      <c r="D35" s="56"/>
      <c r="E35" s="4" t="s">
        <v>323</v>
      </c>
      <c r="F35" s="4" t="s">
        <v>286</v>
      </c>
      <c r="G35" s="4">
        <f t="shared" si="5"/>
        <v>0</v>
      </c>
      <c r="H35" s="7"/>
      <c r="I35" s="411"/>
      <c r="J35" s="7"/>
      <c r="K35" s="90"/>
      <c r="L35" s="90"/>
      <c r="M35" s="90"/>
      <c r="N35" s="90"/>
      <c r="O35" s="90"/>
      <c r="P35" s="7"/>
      <c r="Q35" s="9">
        <f t="shared" si="6"/>
        <v>0</v>
      </c>
      <c r="R35" s="329"/>
      <c r="S35" s="21"/>
      <c r="T35" s="97"/>
    </row>
    <row r="36" spans="1:20" ht="15.75" thickBot="1" x14ac:dyDescent="0.3">
      <c r="A36" s="10" t="s">
        <v>324</v>
      </c>
      <c r="B36" s="66" t="s">
        <v>314</v>
      </c>
      <c r="C36" s="77"/>
      <c r="D36" s="57"/>
      <c r="E36" s="11" t="s">
        <v>311</v>
      </c>
      <c r="F36" s="11" t="s">
        <v>286</v>
      </c>
      <c r="G36" s="11">
        <f t="shared" si="5"/>
        <v>0</v>
      </c>
      <c r="H36" s="12"/>
      <c r="I36" s="412"/>
      <c r="J36" s="12"/>
      <c r="K36" s="91"/>
      <c r="L36" s="91"/>
      <c r="M36" s="91"/>
      <c r="N36" s="91"/>
      <c r="O36" s="91"/>
      <c r="P36" s="12"/>
      <c r="Q36" s="13">
        <f t="shared" si="6"/>
        <v>0</v>
      </c>
      <c r="R36" s="329"/>
      <c r="S36" s="21"/>
      <c r="T36" s="97"/>
    </row>
    <row r="37" spans="1:20" s="21" customFormat="1" ht="15.75" thickBot="1" x14ac:dyDescent="0.3">
      <c r="A37" s="18"/>
      <c r="B37" s="19"/>
      <c r="C37" s="19"/>
      <c r="D37" s="20"/>
      <c r="E37" s="20"/>
      <c r="F37" s="20"/>
      <c r="G37" s="20"/>
      <c r="I37" s="416"/>
      <c r="K37" s="92"/>
      <c r="L37" s="92"/>
      <c r="M37" s="92"/>
      <c r="N37" s="92"/>
      <c r="O37" s="92"/>
      <c r="Q37" s="22"/>
    </row>
    <row r="38" spans="1:20" s="41" customFormat="1" ht="15.75" x14ac:dyDescent="0.25">
      <c r="A38" s="43"/>
      <c r="B38" s="32" t="s">
        <v>325</v>
      </c>
      <c r="C38" s="32"/>
      <c r="D38" s="44"/>
      <c r="E38" s="44"/>
      <c r="F38" s="44"/>
      <c r="G38" s="44"/>
      <c r="H38" s="39"/>
      <c r="I38" s="415"/>
      <c r="J38" s="39"/>
      <c r="K38" s="99">
        <f>(K39*$I39)+(K40*$I40)+(K41*$I41)+(K42*$I42)+(K43*$I43)+(K44*$I44)+(K45*$I45)+(K46*$I46)+(K47*$I47)</f>
        <v>0</v>
      </c>
      <c r="L38" s="99">
        <f t="shared" ref="L38:O38" si="7">(L39*$I39)+(L40*$I40)+(L41*$I41)+(L42*$I42)+(L43*$I43)+(L44*$I44)+(L45*$I45)+(L46*$I46)+(L47*$I47)</f>
        <v>0</v>
      </c>
      <c r="M38" s="99">
        <f t="shared" si="7"/>
        <v>0</v>
      </c>
      <c r="N38" s="99">
        <f t="shared" si="7"/>
        <v>0</v>
      </c>
      <c r="O38" s="99">
        <f t="shared" si="7"/>
        <v>0</v>
      </c>
      <c r="P38" s="39"/>
      <c r="Q38" s="40"/>
      <c r="S38" s="118"/>
      <c r="T38" s="119"/>
    </row>
    <row r="39" spans="1:20" x14ac:dyDescent="0.25">
      <c r="A39" s="8" t="s">
        <v>326</v>
      </c>
      <c r="B39" s="65" t="s">
        <v>327</v>
      </c>
      <c r="C39" s="76"/>
      <c r="D39" s="56"/>
      <c r="E39" s="4" t="s">
        <v>290</v>
      </c>
      <c r="F39" s="4" t="s">
        <v>286</v>
      </c>
      <c r="G39" s="4">
        <f t="shared" ref="G39:G47" si="8">SUM(K39:O39)</f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ref="Q39:Q47" si="9">(K39+L39+M39+N39+O39)*(I39)</f>
        <v>0</v>
      </c>
      <c r="R39" s="329"/>
      <c r="S39" s="21"/>
      <c r="T39" s="97"/>
    </row>
    <row r="40" spans="1:20" x14ac:dyDescent="0.25">
      <c r="A40" s="8" t="s">
        <v>328</v>
      </c>
      <c r="B40" s="65" t="s">
        <v>327</v>
      </c>
      <c r="C40" s="76"/>
      <c r="D40" s="56"/>
      <c r="E40" s="4" t="s">
        <v>292</v>
      </c>
      <c r="F40" s="4" t="s">
        <v>286</v>
      </c>
      <c r="G40" s="4">
        <f t="shared" si="8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9"/>
        <v>0</v>
      </c>
      <c r="R40" s="329"/>
      <c r="S40" s="21"/>
      <c r="T40" s="97"/>
    </row>
    <row r="41" spans="1:20" x14ac:dyDescent="0.25">
      <c r="A41" s="8" t="s">
        <v>329</v>
      </c>
      <c r="B41" s="65" t="s">
        <v>327</v>
      </c>
      <c r="C41" s="76"/>
      <c r="D41" s="56"/>
      <c r="E41" s="4" t="s">
        <v>294</v>
      </c>
      <c r="F41" s="4" t="s">
        <v>286</v>
      </c>
      <c r="G41" s="4">
        <f t="shared" si="8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9"/>
        <v>0</v>
      </c>
      <c r="R41" s="329"/>
      <c r="S41" s="21"/>
      <c r="T41" s="97"/>
    </row>
    <row r="42" spans="1:20" x14ac:dyDescent="0.25">
      <c r="A42" s="8" t="s">
        <v>330</v>
      </c>
      <c r="B42" s="65" t="s">
        <v>327</v>
      </c>
      <c r="C42" s="76"/>
      <c r="D42" s="56"/>
      <c r="E42" s="4" t="s">
        <v>296</v>
      </c>
      <c r="F42" s="4" t="s">
        <v>286</v>
      </c>
      <c r="G42" s="4">
        <f t="shared" si="8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9"/>
        <v>0</v>
      </c>
      <c r="R42" s="329"/>
      <c r="S42" s="21"/>
      <c r="T42" s="97"/>
    </row>
    <row r="43" spans="1:20" x14ac:dyDescent="0.25">
      <c r="A43" s="8" t="s">
        <v>331</v>
      </c>
      <c r="B43" s="65" t="s">
        <v>327</v>
      </c>
      <c r="C43" s="76"/>
      <c r="D43" s="56"/>
      <c r="E43" s="4" t="s">
        <v>298</v>
      </c>
      <c r="F43" s="4" t="s">
        <v>286</v>
      </c>
      <c r="G43" s="4">
        <f t="shared" si="8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9"/>
        <v>0</v>
      </c>
      <c r="R43" s="329"/>
      <c r="S43" s="21"/>
      <c r="T43" s="97"/>
    </row>
    <row r="44" spans="1:20" x14ac:dyDescent="0.25">
      <c r="A44" s="8" t="s">
        <v>332</v>
      </c>
      <c r="B44" s="65" t="s">
        <v>327</v>
      </c>
      <c r="C44" s="76"/>
      <c r="D44" s="56"/>
      <c r="E44" s="4" t="s">
        <v>300</v>
      </c>
      <c r="F44" s="4" t="s">
        <v>286</v>
      </c>
      <c r="G44" s="4">
        <f t="shared" si="8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9"/>
        <v>0</v>
      </c>
      <c r="R44" s="329"/>
      <c r="S44" s="21"/>
      <c r="T44" s="97"/>
    </row>
    <row r="45" spans="1:20" x14ac:dyDescent="0.25">
      <c r="A45" s="8" t="s">
        <v>333</v>
      </c>
      <c r="B45" s="65" t="s">
        <v>327</v>
      </c>
      <c r="C45" s="76"/>
      <c r="D45" s="56"/>
      <c r="E45" s="4" t="s">
        <v>321</v>
      </c>
      <c r="F45" s="4" t="s">
        <v>286</v>
      </c>
      <c r="G45" s="4">
        <f t="shared" si="8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9"/>
        <v>0</v>
      </c>
      <c r="R45" s="329"/>
      <c r="S45" s="21"/>
      <c r="T45" s="97"/>
    </row>
    <row r="46" spans="1:20" x14ac:dyDescent="0.25">
      <c r="A46" s="8" t="s">
        <v>334</v>
      </c>
      <c r="B46" s="65" t="s">
        <v>327</v>
      </c>
      <c r="C46" s="76"/>
      <c r="D46" s="56"/>
      <c r="E46" s="4" t="s">
        <v>323</v>
      </c>
      <c r="F46" s="4" t="s">
        <v>286</v>
      </c>
      <c r="G46" s="4">
        <f t="shared" si="8"/>
        <v>0</v>
      </c>
      <c r="H46" s="7"/>
      <c r="I46" s="411"/>
      <c r="J46" s="7"/>
      <c r="K46" s="90"/>
      <c r="L46" s="90"/>
      <c r="M46" s="90"/>
      <c r="N46" s="90"/>
      <c r="O46" s="90"/>
      <c r="P46" s="7"/>
      <c r="Q46" s="9">
        <f t="shared" si="9"/>
        <v>0</v>
      </c>
      <c r="R46" s="329"/>
      <c r="S46" s="21"/>
      <c r="T46" s="97"/>
    </row>
    <row r="47" spans="1:20" ht="15.75" thickBot="1" x14ac:dyDescent="0.3">
      <c r="A47" s="10" t="s">
        <v>335</v>
      </c>
      <c r="B47" s="66" t="s">
        <v>327</v>
      </c>
      <c r="C47" s="77"/>
      <c r="D47" s="57"/>
      <c r="E47" s="11" t="s">
        <v>311</v>
      </c>
      <c r="F47" s="11" t="s">
        <v>286</v>
      </c>
      <c r="G47" s="11">
        <f t="shared" si="8"/>
        <v>0</v>
      </c>
      <c r="H47" s="12"/>
      <c r="I47" s="412"/>
      <c r="J47" s="12"/>
      <c r="K47" s="91"/>
      <c r="L47" s="91"/>
      <c r="M47" s="91"/>
      <c r="N47" s="91"/>
      <c r="O47" s="91"/>
      <c r="P47" s="12"/>
      <c r="Q47" s="13">
        <f t="shared" si="9"/>
        <v>0</v>
      </c>
      <c r="R47" s="329"/>
      <c r="S47" s="21"/>
      <c r="T47" s="97"/>
    </row>
    <row r="48" spans="1:20" s="21" customFormat="1" ht="15.75" thickBot="1" x14ac:dyDescent="0.3">
      <c r="A48" s="18"/>
      <c r="B48" s="19"/>
      <c r="C48" s="19"/>
      <c r="D48" s="20"/>
      <c r="E48" s="20"/>
      <c r="F48" s="20"/>
      <c r="G48" s="20"/>
      <c r="I48" s="416"/>
      <c r="K48" s="92"/>
      <c r="L48" s="92"/>
      <c r="M48" s="92"/>
      <c r="N48" s="92"/>
      <c r="O48" s="92"/>
      <c r="Q48" s="22"/>
    </row>
    <row r="49" spans="1:20" s="41" customFormat="1" ht="15.75" x14ac:dyDescent="0.25">
      <c r="A49" s="43"/>
      <c r="B49" s="32" t="s">
        <v>336</v>
      </c>
      <c r="C49" s="32"/>
      <c r="D49" s="44"/>
      <c r="E49" s="44"/>
      <c r="F49" s="44"/>
      <c r="G49" s="44"/>
      <c r="H49" s="39"/>
      <c r="I49" s="415"/>
      <c r="J49" s="39"/>
      <c r="K49" s="99">
        <f>(K50*$I50)+(K51*$I51)+(K52*$I52)+(K53*$I53)+(K54*$I54)+(K55*$I55)+(K56*$I56)+(K57*$I57)+(K58*$I58)</f>
        <v>0</v>
      </c>
      <c r="L49" s="99">
        <f t="shared" ref="L49:O49" si="10">(L50*$I50)+(L51*$I51)+(L52*$I52)+(L53*$I53)+(L54*$I54)+(L55*$I55)+(L56*$I56)+(L57*$I57)+(L58*$I58)</f>
        <v>0</v>
      </c>
      <c r="M49" s="99">
        <f t="shared" si="10"/>
        <v>0</v>
      </c>
      <c r="N49" s="99">
        <f t="shared" si="10"/>
        <v>0</v>
      </c>
      <c r="O49" s="99">
        <f t="shared" si="10"/>
        <v>0</v>
      </c>
      <c r="P49" s="39"/>
      <c r="Q49" s="40"/>
      <c r="S49" s="118"/>
      <c r="T49" s="119"/>
    </row>
    <row r="50" spans="1:20" x14ac:dyDescent="0.25">
      <c r="A50" s="8" t="s">
        <v>337</v>
      </c>
      <c r="B50" s="65" t="s">
        <v>338</v>
      </c>
      <c r="C50" s="76"/>
      <c r="D50" s="56"/>
      <c r="E50" s="4" t="s">
        <v>290</v>
      </c>
      <c r="F50" s="4" t="s">
        <v>286</v>
      </c>
      <c r="G50" s="4">
        <f t="shared" ref="G50:G58" si="11">SUM(K50:O50)</f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ref="Q50:Q58" si="12">(K50+L50+M50+N50+O50)*(I50)</f>
        <v>0</v>
      </c>
      <c r="R50" s="329"/>
      <c r="S50" s="21"/>
      <c r="T50" s="97"/>
    </row>
    <row r="51" spans="1:20" x14ac:dyDescent="0.25">
      <c r="A51" s="8" t="s">
        <v>339</v>
      </c>
      <c r="B51" s="65" t="s">
        <v>338</v>
      </c>
      <c r="C51" s="76"/>
      <c r="D51" s="56"/>
      <c r="E51" s="4" t="s">
        <v>292</v>
      </c>
      <c r="F51" s="4" t="s">
        <v>286</v>
      </c>
      <c r="G51" s="4">
        <f t="shared" si="11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2"/>
        <v>0</v>
      </c>
      <c r="R51" s="329"/>
      <c r="S51" s="21"/>
      <c r="T51" s="97"/>
    </row>
    <row r="52" spans="1:20" x14ac:dyDescent="0.25">
      <c r="A52" s="8" t="s">
        <v>340</v>
      </c>
      <c r="B52" s="65" t="s">
        <v>338</v>
      </c>
      <c r="C52" s="76"/>
      <c r="D52" s="56"/>
      <c r="E52" s="4" t="s">
        <v>294</v>
      </c>
      <c r="F52" s="4" t="s">
        <v>286</v>
      </c>
      <c r="G52" s="4">
        <f t="shared" si="11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2"/>
        <v>0</v>
      </c>
      <c r="R52" s="329"/>
      <c r="S52" s="21"/>
      <c r="T52" s="97"/>
    </row>
    <row r="53" spans="1:20" x14ac:dyDescent="0.25">
      <c r="A53" s="8" t="s">
        <v>341</v>
      </c>
      <c r="B53" s="65" t="s">
        <v>338</v>
      </c>
      <c r="C53" s="76"/>
      <c r="D53" s="56"/>
      <c r="E53" s="4" t="s">
        <v>296</v>
      </c>
      <c r="F53" s="4" t="s">
        <v>286</v>
      </c>
      <c r="G53" s="4">
        <f t="shared" si="11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2"/>
        <v>0</v>
      </c>
      <c r="R53" s="329"/>
      <c r="S53" s="21"/>
      <c r="T53" s="97"/>
    </row>
    <row r="54" spans="1:20" x14ac:dyDescent="0.25">
      <c r="A54" s="8" t="s">
        <v>342</v>
      </c>
      <c r="B54" s="65" t="s">
        <v>338</v>
      </c>
      <c r="C54" s="76"/>
      <c r="D54" s="56"/>
      <c r="E54" s="4" t="s">
        <v>298</v>
      </c>
      <c r="F54" s="4" t="s">
        <v>286</v>
      </c>
      <c r="G54" s="4">
        <f t="shared" si="11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2"/>
        <v>0</v>
      </c>
      <c r="R54" s="329"/>
      <c r="S54" s="21"/>
      <c r="T54" s="97"/>
    </row>
    <row r="55" spans="1:20" x14ac:dyDescent="0.25">
      <c r="A55" s="8" t="s">
        <v>343</v>
      </c>
      <c r="B55" s="65" t="s">
        <v>338</v>
      </c>
      <c r="C55" s="76"/>
      <c r="D55" s="56"/>
      <c r="E55" s="4" t="s">
        <v>300</v>
      </c>
      <c r="F55" s="4" t="s">
        <v>286</v>
      </c>
      <c r="G55" s="4">
        <f t="shared" si="11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2"/>
        <v>0</v>
      </c>
      <c r="R55" s="329"/>
      <c r="S55" s="21"/>
      <c r="T55" s="97"/>
    </row>
    <row r="56" spans="1:20" x14ac:dyDescent="0.25">
      <c r="A56" s="8" t="s">
        <v>344</v>
      </c>
      <c r="B56" s="65" t="s">
        <v>338</v>
      </c>
      <c r="C56" s="76"/>
      <c r="D56" s="56"/>
      <c r="E56" s="4" t="s">
        <v>321</v>
      </c>
      <c r="F56" s="4" t="s">
        <v>286</v>
      </c>
      <c r="G56" s="4">
        <f t="shared" si="11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2"/>
        <v>0</v>
      </c>
      <c r="R56" s="329"/>
      <c r="S56" s="21"/>
      <c r="T56" s="97"/>
    </row>
    <row r="57" spans="1:20" x14ac:dyDescent="0.25">
      <c r="A57" s="8" t="s">
        <v>345</v>
      </c>
      <c r="B57" s="65" t="s">
        <v>338</v>
      </c>
      <c r="C57" s="76"/>
      <c r="D57" s="56"/>
      <c r="E57" s="4" t="s">
        <v>323</v>
      </c>
      <c r="F57" s="4" t="s">
        <v>286</v>
      </c>
      <c r="G57" s="4">
        <f t="shared" si="11"/>
        <v>0</v>
      </c>
      <c r="H57" s="7"/>
      <c r="I57" s="411"/>
      <c r="J57" s="7"/>
      <c r="K57" s="90"/>
      <c r="L57" s="90"/>
      <c r="M57" s="90"/>
      <c r="N57" s="90"/>
      <c r="O57" s="90"/>
      <c r="P57" s="7"/>
      <c r="Q57" s="9">
        <f t="shared" si="12"/>
        <v>0</v>
      </c>
      <c r="R57" s="329"/>
      <c r="S57" s="21"/>
      <c r="T57" s="97"/>
    </row>
    <row r="58" spans="1:20" ht="15.75" thickBot="1" x14ac:dyDescent="0.3">
      <c r="A58" s="10" t="s">
        <v>346</v>
      </c>
      <c r="B58" s="66" t="s">
        <v>338</v>
      </c>
      <c r="C58" s="77"/>
      <c r="D58" s="57"/>
      <c r="E58" s="11" t="s">
        <v>311</v>
      </c>
      <c r="F58" s="11" t="s">
        <v>286</v>
      </c>
      <c r="G58" s="11">
        <f t="shared" si="11"/>
        <v>0</v>
      </c>
      <c r="H58" s="12"/>
      <c r="I58" s="412"/>
      <c r="J58" s="12"/>
      <c r="K58" s="91"/>
      <c r="L58" s="91"/>
      <c r="M58" s="91"/>
      <c r="N58" s="91"/>
      <c r="O58" s="91"/>
      <c r="P58" s="12"/>
      <c r="Q58" s="13">
        <f t="shared" si="12"/>
        <v>0</v>
      </c>
      <c r="R58" s="329"/>
      <c r="S58" s="21"/>
      <c r="T58" s="97"/>
    </row>
    <row r="59" spans="1:20" s="21" customFormat="1" ht="15.75" thickBot="1" x14ac:dyDescent="0.3">
      <c r="A59" s="18"/>
      <c r="B59" s="19"/>
      <c r="C59" s="19"/>
      <c r="D59" s="20"/>
      <c r="E59" s="20"/>
      <c r="F59" s="20"/>
      <c r="G59" s="20"/>
      <c r="I59" s="416"/>
      <c r="K59" s="92"/>
      <c r="L59" s="92"/>
      <c r="M59" s="92"/>
      <c r="N59" s="92"/>
      <c r="O59" s="92"/>
      <c r="Q59" s="22"/>
    </row>
    <row r="60" spans="1:20" s="41" customFormat="1" ht="15.75" x14ac:dyDescent="0.25">
      <c r="A60" s="45"/>
      <c r="B60" s="33" t="s">
        <v>312</v>
      </c>
      <c r="C60" s="33"/>
      <c r="D60" s="46"/>
      <c r="E60" s="46"/>
      <c r="F60" s="46"/>
      <c r="G60" s="46"/>
      <c r="H60" s="39"/>
      <c r="I60" s="415"/>
      <c r="J60" s="39"/>
      <c r="K60" s="100">
        <f>(K61*$I61)+(K62*$I62)+(K63*$I63)+(K64*$I64)+(K65*$I65)+(K66*$I66)+(K67*$I67)+(K68*$I68)+(K69*$I69)</f>
        <v>0</v>
      </c>
      <c r="L60" s="100">
        <f t="shared" ref="L60:O60" si="13">(L61*$I61)+(L62*$I62)+(L63*$I63)+(L64*$I64)+(L65*$I65)+(L66*$I66)+(L67*$I67)+(L68*$I68)+(L69*$I69)</f>
        <v>0</v>
      </c>
      <c r="M60" s="100">
        <f t="shared" si="13"/>
        <v>0</v>
      </c>
      <c r="N60" s="100">
        <f t="shared" si="13"/>
        <v>0</v>
      </c>
      <c r="O60" s="100">
        <f t="shared" si="13"/>
        <v>0</v>
      </c>
      <c r="P60" s="39"/>
      <c r="Q60" s="40"/>
      <c r="S60" s="118"/>
      <c r="T60" s="119"/>
    </row>
    <row r="61" spans="1:20" x14ac:dyDescent="0.25">
      <c r="A61" s="16" t="s">
        <v>347</v>
      </c>
      <c r="B61" s="67" t="s">
        <v>348</v>
      </c>
      <c r="C61" s="78"/>
      <c r="D61" s="58"/>
      <c r="E61" s="14" t="s">
        <v>290</v>
      </c>
      <c r="F61" s="14" t="s">
        <v>286</v>
      </c>
      <c r="G61" s="14">
        <f t="shared" ref="G61:G69" si="14">SUM(K61:O61)</f>
        <v>4</v>
      </c>
      <c r="H61" s="7"/>
      <c r="I61" s="411"/>
      <c r="J61" s="7"/>
      <c r="K61" s="93">
        <v>4</v>
      </c>
      <c r="L61" s="93"/>
      <c r="M61" s="93"/>
      <c r="N61" s="93"/>
      <c r="O61" s="93"/>
      <c r="P61" s="7"/>
      <c r="Q61" s="9">
        <f t="shared" ref="Q61:Q69" si="15">(K61+L61+M61+N61+O61)*(I61)</f>
        <v>0</v>
      </c>
      <c r="R61" s="329"/>
      <c r="S61" s="21"/>
      <c r="T61" s="97"/>
    </row>
    <row r="62" spans="1:20" x14ac:dyDescent="0.25">
      <c r="A62" s="16" t="s">
        <v>349</v>
      </c>
      <c r="B62" s="67" t="s">
        <v>348</v>
      </c>
      <c r="C62" s="78"/>
      <c r="D62" s="58"/>
      <c r="E62" s="14" t="s">
        <v>292</v>
      </c>
      <c r="F62" s="14" t="s">
        <v>286</v>
      </c>
      <c r="G62" s="14">
        <f t="shared" si="14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5"/>
        <v>0</v>
      </c>
      <c r="R62" s="329"/>
      <c r="S62" s="21"/>
      <c r="T62" s="97"/>
    </row>
    <row r="63" spans="1:20" x14ac:dyDescent="0.25">
      <c r="A63" s="16" t="s">
        <v>350</v>
      </c>
      <c r="B63" s="67" t="s">
        <v>348</v>
      </c>
      <c r="C63" s="78"/>
      <c r="D63" s="58"/>
      <c r="E63" s="14" t="s">
        <v>294</v>
      </c>
      <c r="F63" s="14" t="s">
        <v>286</v>
      </c>
      <c r="G63" s="14">
        <f t="shared" si="14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5"/>
        <v>0</v>
      </c>
      <c r="R63" s="329"/>
      <c r="S63" s="21"/>
      <c r="T63" s="97"/>
    </row>
    <row r="64" spans="1:20" x14ac:dyDescent="0.25">
      <c r="A64" s="16" t="s">
        <v>351</v>
      </c>
      <c r="B64" s="67" t="s">
        <v>348</v>
      </c>
      <c r="C64" s="78"/>
      <c r="D64" s="58"/>
      <c r="E64" s="14" t="s">
        <v>296</v>
      </c>
      <c r="F64" s="14" t="s">
        <v>286</v>
      </c>
      <c r="G64" s="14">
        <f t="shared" si="14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5"/>
        <v>0</v>
      </c>
      <c r="R64" s="329"/>
      <c r="S64" s="21"/>
      <c r="T64" s="97"/>
    </row>
    <row r="65" spans="1:20" x14ac:dyDescent="0.25">
      <c r="A65" s="16" t="s">
        <v>352</v>
      </c>
      <c r="B65" s="67" t="s">
        <v>348</v>
      </c>
      <c r="C65" s="78"/>
      <c r="D65" s="58"/>
      <c r="E65" s="14" t="s">
        <v>298</v>
      </c>
      <c r="F65" s="14" t="s">
        <v>286</v>
      </c>
      <c r="G65" s="14">
        <f t="shared" si="14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5"/>
        <v>0</v>
      </c>
      <c r="R65" s="329"/>
      <c r="S65" s="97"/>
      <c r="T65" s="97"/>
    </row>
    <row r="66" spans="1:20" x14ac:dyDescent="0.25">
      <c r="A66" s="16" t="s">
        <v>353</v>
      </c>
      <c r="B66" s="67" t="s">
        <v>348</v>
      </c>
      <c r="C66" s="78"/>
      <c r="D66" s="58"/>
      <c r="E66" s="14" t="s">
        <v>300</v>
      </c>
      <c r="F66" s="14" t="s">
        <v>286</v>
      </c>
      <c r="G66" s="14">
        <f t="shared" si="14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5"/>
        <v>0</v>
      </c>
      <c r="R66" s="329"/>
      <c r="S66" s="97"/>
      <c r="T66" s="97"/>
    </row>
    <row r="67" spans="1:20" x14ac:dyDescent="0.25">
      <c r="A67" s="16" t="s">
        <v>354</v>
      </c>
      <c r="B67" s="67" t="s">
        <v>348</v>
      </c>
      <c r="C67" s="78"/>
      <c r="D67" s="58"/>
      <c r="E67" s="14" t="s">
        <v>321</v>
      </c>
      <c r="F67" s="14" t="s">
        <v>286</v>
      </c>
      <c r="G67" s="14">
        <f t="shared" si="14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5"/>
        <v>0</v>
      </c>
      <c r="R67" s="329"/>
      <c r="S67" s="97"/>
      <c r="T67" s="97"/>
    </row>
    <row r="68" spans="1:20" x14ac:dyDescent="0.25">
      <c r="A68" s="16" t="s">
        <v>355</v>
      </c>
      <c r="B68" s="67" t="s">
        <v>348</v>
      </c>
      <c r="C68" s="78"/>
      <c r="D68" s="58"/>
      <c r="E68" s="14" t="s">
        <v>323</v>
      </c>
      <c r="F68" s="14" t="s">
        <v>286</v>
      </c>
      <c r="G68" s="14">
        <f t="shared" si="14"/>
        <v>0</v>
      </c>
      <c r="H68" s="7"/>
      <c r="I68" s="411"/>
      <c r="J68" s="7"/>
      <c r="K68" s="93"/>
      <c r="L68" s="93"/>
      <c r="M68" s="93"/>
      <c r="N68" s="93"/>
      <c r="O68" s="93"/>
      <c r="P68" s="7"/>
      <c r="Q68" s="9">
        <f t="shared" si="15"/>
        <v>0</v>
      </c>
      <c r="R68" s="329"/>
      <c r="S68" s="97"/>
      <c r="T68" s="97"/>
    </row>
    <row r="69" spans="1:20" ht="15.75" thickBot="1" x14ac:dyDescent="0.3">
      <c r="A69" s="17" t="s">
        <v>356</v>
      </c>
      <c r="B69" s="68" t="s">
        <v>348</v>
      </c>
      <c r="C69" s="79"/>
      <c r="D69" s="59"/>
      <c r="E69" s="15" t="s">
        <v>311</v>
      </c>
      <c r="F69" s="15" t="s">
        <v>286</v>
      </c>
      <c r="G69" s="15">
        <f t="shared" si="14"/>
        <v>0</v>
      </c>
      <c r="H69" s="12"/>
      <c r="I69" s="412"/>
      <c r="J69" s="12"/>
      <c r="K69" s="94"/>
      <c r="L69" s="94"/>
      <c r="M69" s="94"/>
      <c r="N69" s="94"/>
      <c r="O69" s="94"/>
      <c r="P69" s="12"/>
      <c r="Q69" s="13">
        <f t="shared" si="15"/>
        <v>0</v>
      </c>
      <c r="R69" s="329"/>
      <c r="S69" s="97"/>
      <c r="T69" s="97"/>
    </row>
    <row r="70" spans="1:20" s="7" customFormat="1" ht="15.75" thickBot="1" x14ac:dyDescent="0.3">
      <c r="I70" s="417"/>
      <c r="K70" s="96"/>
      <c r="L70" s="96"/>
      <c r="M70" s="96"/>
      <c r="N70" s="96"/>
      <c r="O70" s="96"/>
      <c r="S70" s="21"/>
      <c r="T70" s="21"/>
    </row>
    <row r="71" spans="1:20" s="47" customFormat="1" ht="15.75" x14ac:dyDescent="0.25">
      <c r="A71" s="48"/>
      <c r="B71" s="49" t="s">
        <v>357</v>
      </c>
      <c r="C71" s="49"/>
      <c r="D71" s="49"/>
      <c r="E71" s="49"/>
      <c r="F71" s="49"/>
      <c r="G71" s="49"/>
      <c r="H71" s="49"/>
      <c r="I71" s="418"/>
      <c r="J71" s="49"/>
      <c r="K71" s="101">
        <f>(K72*$I72)+(K73*$I73)+(K74*$I74)+(K75*$I75)+(K76*$I76)+(K77*$I77)+(K78*$I78)+(K79*$I79)+(K80*$I80)+(K81*$I81)+(K82*$I82)+(K83*$I83)+(K84*$I84)+(K85*$I85)+(K86*$I86)</f>
        <v>0</v>
      </c>
      <c r="L71" s="101">
        <f t="shared" ref="L71:O71" si="16">(L72*$I72)+(L73*$I73)+(L74*$I74)+(L75*$I75)+(L76*$I76)+(L77*$I77)+(L78*$I78)+(L79*$I79)+(L80*$I80)+(L81*$I81)+(L82*$I82)+(L83*$I83)+(L84*$I84)+(L85*$I85)+(L86*$I86)</f>
        <v>0</v>
      </c>
      <c r="M71" s="101">
        <f t="shared" si="16"/>
        <v>0</v>
      </c>
      <c r="N71" s="101">
        <f t="shared" si="16"/>
        <v>0</v>
      </c>
      <c r="O71" s="101">
        <f t="shared" si="16"/>
        <v>0</v>
      </c>
      <c r="P71" s="49"/>
      <c r="Q71" s="50"/>
      <c r="S71" s="51"/>
    </row>
    <row r="72" spans="1:20" x14ac:dyDescent="0.25">
      <c r="A72" s="34" t="s">
        <v>358</v>
      </c>
      <c r="B72" s="69" t="s">
        <v>359</v>
      </c>
      <c r="C72" s="80"/>
      <c r="D72" s="52"/>
      <c r="E72" s="1" t="s">
        <v>311</v>
      </c>
      <c r="F72" s="1" t="s">
        <v>286</v>
      </c>
      <c r="G72" s="1">
        <f t="shared" ref="G72:G83" si="17">SUM(K72:O72)</f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ref="Q72:Q86" si="18">(K72+L72+M72+N72+O72)*(I72)</f>
        <v>0</v>
      </c>
      <c r="R72" s="329"/>
      <c r="S72" s="97"/>
      <c r="T72" s="97"/>
    </row>
    <row r="73" spans="1:20" x14ac:dyDescent="0.25">
      <c r="A73" s="34" t="s">
        <v>360</v>
      </c>
      <c r="B73" s="69" t="s">
        <v>361</v>
      </c>
      <c r="C73" s="80"/>
      <c r="D73" s="52"/>
      <c r="E73" s="1" t="s">
        <v>362</v>
      </c>
      <c r="F73" s="1" t="s">
        <v>286</v>
      </c>
      <c r="G73" s="1">
        <f t="shared" si="17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8"/>
        <v>0</v>
      </c>
      <c r="R73" s="329"/>
      <c r="S73" s="97"/>
      <c r="T73" s="97"/>
    </row>
    <row r="74" spans="1:20" x14ac:dyDescent="0.25">
      <c r="A74" s="34" t="s">
        <v>363</v>
      </c>
      <c r="B74" s="69" t="s">
        <v>364</v>
      </c>
      <c r="C74" s="80"/>
      <c r="D74" s="52"/>
      <c r="E74" s="1" t="s">
        <v>4</v>
      </c>
      <c r="F74" s="1" t="s">
        <v>286</v>
      </c>
      <c r="G74" s="1">
        <f t="shared" si="17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8"/>
        <v>0</v>
      </c>
      <c r="R74" s="329"/>
      <c r="S74" s="97"/>
      <c r="T74" s="97"/>
    </row>
    <row r="75" spans="1:20" x14ac:dyDescent="0.25">
      <c r="A75" s="35" t="s">
        <v>365</v>
      </c>
      <c r="B75" s="70" t="s">
        <v>366</v>
      </c>
      <c r="C75" s="81"/>
      <c r="D75" s="52"/>
      <c r="E75" s="1" t="s">
        <v>311</v>
      </c>
      <c r="F75" s="1" t="s">
        <v>286</v>
      </c>
      <c r="G75" s="1">
        <f t="shared" si="17"/>
        <v>0</v>
      </c>
      <c r="H75" s="7"/>
      <c r="I75" s="411"/>
      <c r="J75" s="7"/>
      <c r="K75" s="85"/>
      <c r="L75" s="85"/>
      <c r="M75" s="85"/>
      <c r="N75" s="85"/>
      <c r="O75" s="85"/>
      <c r="P75" s="7"/>
      <c r="Q75" s="9">
        <f t="shared" si="18"/>
        <v>0</v>
      </c>
      <c r="R75" s="329"/>
      <c r="S75" s="97"/>
      <c r="T75" s="97"/>
    </row>
    <row r="76" spans="1:20" x14ac:dyDescent="0.25">
      <c r="A76" s="35" t="s">
        <v>367</v>
      </c>
      <c r="B76" s="70" t="s">
        <v>368</v>
      </c>
      <c r="C76" s="81"/>
      <c r="D76" s="52"/>
      <c r="E76" s="1" t="s">
        <v>4</v>
      </c>
      <c r="F76" s="1" t="s">
        <v>286</v>
      </c>
      <c r="G76" s="1">
        <f t="shared" si="17"/>
        <v>0</v>
      </c>
      <c r="H76" s="7"/>
      <c r="I76" s="411"/>
      <c r="J76" s="7"/>
      <c r="K76" s="85"/>
      <c r="L76" s="85"/>
      <c r="M76" s="85"/>
      <c r="N76" s="85"/>
      <c r="O76" s="85"/>
      <c r="P76" s="7"/>
      <c r="Q76" s="9">
        <f t="shared" si="18"/>
        <v>0</v>
      </c>
      <c r="R76" s="329"/>
      <c r="S76" s="97"/>
      <c r="T76" s="97"/>
    </row>
    <row r="77" spans="1:20" x14ac:dyDescent="0.25">
      <c r="A77" s="35" t="s">
        <v>369</v>
      </c>
      <c r="B77" s="70" t="s">
        <v>370</v>
      </c>
      <c r="C77" s="81"/>
      <c r="D77" s="52"/>
      <c r="E77" s="1" t="s">
        <v>296</v>
      </c>
      <c r="F77" s="1" t="s">
        <v>286</v>
      </c>
      <c r="G77" s="1">
        <f t="shared" si="17"/>
        <v>0</v>
      </c>
      <c r="H77" s="7"/>
      <c r="I77" s="411"/>
      <c r="J77" s="7"/>
      <c r="K77" s="85"/>
      <c r="L77" s="85"/>
      <c r="M77" s="85"/>
      <c r="N77" s="85"/>
      <c r="O77" s="85"/>
      <c r="P77" s="7"/>
      <c r="Q77" s="9">
        <f t="shared" si="18"/>
        <v>0</v>
      </c>
      <c r="R77" s="329"/>
      <c r="S77" s="97"/>
      <c r="T77" s="97"/>
    </row>
    <row r="78" spans="1:20" x14ac:dyDescent="0.25">
      <c r="A78" s="35" t="s">
        <v>371</v>
      </c>
      <c r="B78" s="70" t="s">
        <v>372</v>
      </c>
      <c r="C78" s="81"/>
      <c r="D78" s="52"/>
      <c r="E78" s="1" t="s">
        <v>296</v>
      </c>
      <c r="F78" s="1" t="s">
        <v>286</v>
      </c>
      <c r="G78" s="1">
        <f t="shared" si="17"/>
        <v>0</v>
      </c>
      <c r="H78" s="7"/>
      <c r="I78" s="411"/>
      <c r="J78" s="7"/>
      <c r="K78" s="85"/>
      <c r="L78" s="85"/>
      <c r="M78" s="85"/>
      <c r="N78" s="85"/>
      <c r="O78" s="85"/>
      <c r="P78" s="7"/>
      <c r="Q78" s="9">
        <f t="shared" si="18"/>
        <v>0</v>
      </c>
      <c r="R78" s="329"/>
      <c r="S78" s="97"/>
      <c r="T78" s="97"/>
    </row>
    <row r="79" spans="1:20" x14ac:dyDescent="0.25">
      <c r="A79" s="35" t="s">
        <v>373</v>
      </c>
      <c r="B79" s="70" t="s">
        <v>374</v>
      </c>
      <c r="C79" s="81"/>
      <c r="D79" s="52"/>
      <c r="E79" s="1" t="s">
        <v>311</v>
      </c>
      <c r="F79" s="1" t="s">
        <v>286</v>
      </c>
      <c r="G79" s="1">
        <f t="shared" si="17"/>
        <v>0</v>
      </c>
      <c r="H79" s="7"/>
      <c r="I79" s="411"/>
      <c r="J79" s="7"/>
      <c r="K79" s="85"/>
      <c r="L79" s="85"/>
      <c r="M79" s="85"/>
      <c r="N79" s="85"/>
      <c r="O79" s="85"/>
      <c r="P79" s="7"/>
      <c r="Q79" s="9">
        <f t="shared" si="18"/>
        <v>0</v>
      </c>
      <c r="R79" s="329"/>
      <c r="S79" s="97"/>
      <c r="T79" s="97"/>
    </row>
    <row r="80" spans="1:20" x14ac:dyDescent="0.25">
      <c r="A80" s="35" t="s">
        <v>375</v>
      </c>
      <c r="B80" s="70" t="s">
        <v>376</v>
      </c>
      <c r="C80" s="81"/>
      <c r="D80" s="52"/>
      <c r="E80" s="1" t="s">
        <v>311</v>
      </c>
      <c r="F80" s="1" t="s">
        <v>286</v>
      </c>
      <c r="G80" s="1">
        <f t="shared" si="17"/>
        <v>0</v>
      </c>
      <c r="H80" s="7"/>
      <c r="I80" s="411"/>
      <c r="J80" s="7"/>
      <c r="K80" s="85"/>
      <c r="L80" s="85"/>
      <c r="M80" s="85"/>
      <c r="N80" s="85"/>
      <c r="O80" s="85"/>
      <c r="P80" s="7"/>
      <c r="Q80" s="9">
        <f t="shared" si="18"/>
        <v>0</v>
      </c>
      <c r="R80" s="329"/>
      <c r="S80" s="97"/>
      <c r="T80" s="97"/>
    </row>
    <row r="81" spans="1:20" x14ac:dyDescent="0.25">
      <c r="A81" s="136" t="s">
        <v>377</v>
      </c>
      <c r="B81" s="142" t="s">
        <v>378</v>
      </c>
      <c r="C81" s="137"/>
      <c r="D81" s="138"/>
      <c r="E81" s="139" t="s">
        <v>292</v>
      </c>
      <c r="F81" s="139" t="s">
        <v>286</v>
      </c>
      <c r="G81" s="1">
        <f t="shared" si="17"/>
        <v>0</v>
      </c>
      <c r="H81" s="7"/>
      <c r="I81" s="419"/>
      <c r="J81" s="7"/>
      <c r="K81" s="140"/>
      <c r="L81" s="140"/>
      <c r="M81" s="140"/>
      <c r="N81" s="140"/>
      <c r="O81" s="140"/>
      <c r="P81" s="7"/>
      <c r="Q81" s="141">
        <f t="shared" si="18"/>
        <v>0</v>
      </c>
      <c r="R81" s="329"/>
      <c r="S81" s="97"/>
      <c r="T81" s="97"/>
    </row>
    <row r="82" spans="1:20" x14ac:dyDescent="0.25">
      <c r="A82" s="136" t="s">
        <v>379</v>
      </c>
      <c r="B82" s="142" t="s">
        <v>380</v>
      </c>
      <c r="C82" s="137"/>
      <c r="D82" s="138"/>
      <c r="E82" s="139" t="s">
        <v>292</v>
      </c>
      <c r="F82" s="139" t="s">
        <v>286</v>
      </c>
      <c r="G82" s="1">
        <f t="shared" si="17"/>
        <v>4</v>
      </c>
      <c r="H82" s="7"/>
      <c r="I82" s="419"/>
      <c r="J82" s="7"/>
      <c r="K82" s="140">
        <v>4</v>
      </c>
      <c r="L82" s="140"/>
      <c r="M82" s="140"/>
      <c r="N82" s="140"/>
      <c r="O82" s="140"/>
      <c r="P82" s="7"/>
      <c r="Q82" s="141">
        <f t="shared" si="18"/>
        <v>0</v>
      </c>
      <c r="R82" s="329"/>
      <c r="S82" s="97"/>
      <c r="T82" s="97"/>
    </row>
    <row r="83" spans="1:20" x14ac:dyDescent="0.25">
      <c r="A83" s="136" t="s">
        <v>381</v>
      </c>
      <c r="B83" s="142" t="s">
        <v>382</v>
      </c>
      <c r="C83" s="137"/>
      <c r="D83" s="138"/>
      <c r="E83" s="139" t="s">
        <v>292</v>
      </c>
      <c r="F83" s="139" t="s">
        <v>286</v>
      </c>
      <c r="G83" s="1">
        <f t="shared" si="17"/>
        <v>0</v>
      </c>
      <c r="H83" s="7"/>
      <c r="I83" s="419"/>
      <c r="J83" s="7"/>
      <c r="K83" s="140"/>
      <c r="L83" s="140"/>
      <c r="M83" s="140"/>
      <c r="N83" s="140"/>
      <c r="O83" s="140"/>
      <c r="P83" s="7"/>
      <c r="Q83" s="141">
        <f t="shared" si="18"/>
        <v>0</v>
      </c>
      <c r="R83" s="329"/>
      <c r="S83" s="97"/>
      <c r="T83" s="97"/>
    </row>
    <row r="84" spans="1:20" s="329" customFormat="1" x14ac:dyDescent="0.25">
      <c r="A84" s="314" t="s">
        <v>383</v>
      </c>
      <c r="B84" s="496" t="s">
        <v>384</v>
      </c>
      <c r="C84" s="497"/>
      <c r="D84" s="498"/>
      <c r="E84" s="139" t="s">
        <v>385</v>
      </c>
      <c r="F84" s="139" t="s">
        <v>286</v>
      </c>
      <c r="G84" s="139">
        <v>0</v>
      </c>
      <c r="H84" s="7"/>
      <c r="I84" s="419"/>
      <c r="J84" s="7"/>
      <c r="K84" s="140"/>
      <c r="L84" s="140"/>
      <c r="M84" s="140"/>
      <c r="N84" s="140"/>
      <c r="O84" s="353"/>
      <c r="P84" s="7"/>
      <c r="Q84" s="141">
        <f t="shared" si="18"/>
        <v>0</v>
      </c>
    </row>
    <row r="85" spans="1:20" s="329" customFormat="1" x14ac:dyDescent="0.25">
      <c r="A85" s="314" t="s">
        <v>386</v>
      </c>
      <c r="B85" s="496" t="s">
        <v>387</v>
      </c>
      <c r="C85" s="497"/>
      <c r="D85" s="498"/>
      <c r="E85" s="139" t="s">
        <v>388</v>
      </c>
      <c r="F85" s="139" t="s">
        <v>286</v>
      </c>
      <c r="G85" s="139">
        <v>0</v>
      </c>
      <c r="H85" s="7"/>
      <c r="I85" s="419"/>
      <c r="J85" s="7"/>
      <c r="K85" s="140">
        <v>4</v>
      </c>
      <c r="L85" s="140"/>
      <c r="M85" s="140"/>
      <c r="N85" s="140"/>
      <c r="O85" s="353"/>
      <c r="P85" s="7"/>
      <c r="Q85" s="141">
        <f t="shared" si="18"/>
        <v>0</v>
      </c>
    </row>
    <row r="86" spans="1:20" s="329" customFormat="1" ht="15.75" thickBot="1" x14ac:dyDescent="0.3">
      <c r="A86" s="36" t="s">
        <v>389</v>
      </c>
      <c r="B86" s="71" t="s">
        <v>390</v>
      </c>
      <c r="C86" s="82"/>
      <c r="D86" s="60"/>
      <c r="E86" s="37" t="s">
        <v>391</v>
      </c>
      <c r="F86" s="37" t="s">
        <v>286</v>
      </c>
      <c r="G86" s="37">
        <f t="shared" ref="G86" si="19">SUM(K86:O86)</f>
        <v>3</v>
      </c>
      <c r="H86" s="12"/>
      <c r="I86" s="412"/>
      <c r="J86" s="12"/>
      <c r="K86" s="95">
        <v>2</v>
      </c>
      <c r="L86" s="95">
        <v>1</v>
      </c>
      <c r="M86" s="95"/>
      <c r="N86" s="95"/>
      <c r="O86" s="354"/>
      <c r="P86" s="12"/>
      <c r="Q86" s="13">
        <f t="shared" si="18"/>
        <v>0</v>
      </c>
    </row>
    <row r="87" spans="1:20" ht="15.75" thickBot="1" x14ac:dyDescent="0.3"/>
    <row r="88" spans="1:20" ht="15.75" thickBot="1" x14ac:dyDescent="0.3">
      <c r="N88" s="499" t="s">
        <v>524</v>
      </c>
      <c r="O88" s="500"/>
      <c r="P88" s="421"/>
      <c r="Q88" s="422">
        <f>SUM(Q3:Q87)</f>
        <v>0</v>
      </c>
    </row>
  </sheetData>
  <mergeCells count="3">
    <mergeCell ref="B84:D84"/>
    <mergeCell ref="B85:D85"/>
    <mergeCell ref="N88:O88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0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customWidth="1"/>
    <col min="2" max="2" width="7.85546875" customWidth="1"/>
    <col min="3" max="3" width="22.140625" customWidth="1"/>
    <col min="4" max="4" width="31" customWidth="1"/>
    <col min="5" max="6" width="7.85546875" customWidth="1"/>
    <col min="7" max="7" width="13.7109375" customWidth="1"/>
    <col min="8" max="8" width="9.7109375" customWidth="1"/>
    <col min="9" max="9" width="13.7109375" customWidth="1"/>
    <col min="10" max="10" width="7" customWidth="1"/>
    <col min="11" max="11" width="13.7109375" customWidth="1"/>
    <col min="12" max="12" width="20.42578125" hidden="1" customWidth="1"/>
    <col min="13" max="18" width="15.7109375" hidden="1" customWidth="1"/>
    <col min="19" max="20" width="0" hidden="1" customWidth="1"/>
    <col min="257" max="257" width="14.85546875" customWidth="1"/>
    <col min="258" max="258" width="7.85546875" customWidth="1"/>
    <col min="259" max="259" width="14.85546875" customWidth="1"/>
    <col min="260" max="260" width="23.42578125" customWidth="1"/>
    <col min="261" max="262" width="7.85546875" customWidth="1"/>
    <col min="263" max="263" width="13.7109375" customWidth="1"/>
    <col min="264" max="264" width="9.7109375" customWidth="1"/>
    <col min="265" max="265" width="13.7109375" customWidth="1"/>
    <col min="266" max="266" width="7" customWidth="1"/>
    <col min="267" max="267" width="13.7109375" customWidth="1"/>
    <col min="513" max="513" width="14.85546875" customWidth="1"/>
    <col min="514" max="514" width="7.85546875" customWidth="1"/>
    <col min="515" max="515" width="14.85546875" customWidth="1"/>
    <col min="516" max="516" width="23.42578125" customWidth="1"/>
    <col min="517" max="518" width="7.85546875" customWidth="1"/>
    <col min="519" max="519" width="13.7109375" customWidth="1"/>
    <col min="520" max="520" width="9.7109375" customWidth="1"/>
    <col min="521" max="521" width="13.7109375" customWidth="1"/>
    <col min="522" max="522" width="7" customWidth="1"/>
    <col min="523" max="523" width="13.7109375" customWidth="1"/>
    <col min="769" max="769" width="14.85546875" customWidth="1"/>
    <col min="770" max="770" width="7.85546875" customWidth="1"/>
    <col min="771" max="771" width="14.85546875" customWidth="1"/>
    <col min="772" max="772" width="23.42578125" customWidth="1"/>
    <col min="773" max="774" width="7.85546875" customWidth="1"/>
    <col min="775" max="775" width="13.7109375" customWidth="1"/>
    <col min="776" max="776" width="9.7109375" customWidth="1"/>
    <col min="777" max="777" width="13.7109375" customWidth="1"/>
    <col min="778" max="778" width="7" customWidth="1"/>
    <col min="779" max="779" width="13.7109375" customWidth="1"/>
    <col min="1025" max="1025" width="14.85546875" customWidth="1"/>
    <col min="1026" max="1026" width="7.85546875" customWidth="1"/>
    <col min="1027" max="1027" width="14.85546875" customWidth="1"/>
    <col min="1028" max="1028" width="23.42578125" customWidth="1"/>
    <col min="1029" max="1030" width="7.85546875" customWidth="1"/>
    <col min="1031" max="1031" width="13.7109375" customWidth="1"/>
    <col min="1032" max="1032" width="9.7109375" customWidth="1"/>
    <col min="1033" max="1033" width="13.7109375" customWidth="1"/>
    <col min="1034" max="1034" width="7" customWidth="1"/>
    <col min="1035" max="1035" width="13.7109375" customWidth="1"/>
    <col min="1281" max="1281" width="14.85546875" customWidth="1"/>
    <col min="1282" max="1282" width="7.85546875" customWidth="1"/>
    <col min="1283" max="1283" width="14.85546875" customWidth="1"/>
    <col min="1284" max="1284" width="23.42578125" customWidth="1"/>
    <col min="1285" max="1286" width="7.85546875" customWidth="1"/>
    <col min="1287" max="1287" width="13.7109375" customWidth="1"/>
    <col min="1288" max="1288" width="9.7109375" customWidth="1"/>
    <col min="1289" max="1289" width="13.7109375" customWidth="1"/>
    <col min="1290" max="1290" width="7" customWidth="1"/>
    <col min="1291" max="1291" width="13.7109375" customWidth="1"/>
    <col min="1537" max="1537" width="14.85546875" customWidth="1"/>
    <col min="1538" max="1538" width="7.85546875" customWidth="1"/>
    <col min="1539" max="1539" width="14.85546875" customWidth="1"/>
    <col min="1540" max="1540" width="23.42578125" customWidth="1"/>
    <col min="1541" max="1542" width="7.85546875" customWidth="1"/>
    <col min="1543" max="1543" width="13.7109375" customWidth="1"/>
    <col min="1544" max="1544" width="9.7109375" customWidth="1"/>
    <col min="1545" max="1545" width="13.7109375" customWidth="1"/>
    <col min="1546" max="1546" width="7" customWidth="1"/>
    <col min="1547" max="1547" width="13.7109375" customWidth="1"/>
    <col min="1793" max="1793" width="14.85546875" customWidth="1"/>
    <col min="1794" max="1794" width="7.85546875" customWidth="1"/>
    <col min="1795" max="1795" width="14.85546875" customWidth="1"/>
    <col min="1796" max="1796" width="23.42578125" customWidth="1"/>
    <col min="1797" max="1798" width="7.85546875" customWidth="1"/>
    <col min="1799" max="1799" width="13.7109375" customWidth="1"/>
    <col min="1800" max="1800" width="9.7109375" customWidth="1"/>
    <col min="1801" max="1801" width="13.7109375" customWidth="1"/>
    <col min="1802" max="1802" width="7" customWidth="1"/>
    <col min="1803" max="1803" width="13.7109375" customWidth="1"/>
    <col min="2049" max="2049" width="14.85546875" customWidth="1"/>
    <col min="2050" max="2050" width="7.85546875" customWidth="1"/>
    <col min="2051" max="2051" width="14.85546875" customWidth="1"/>
    <col min="2052" max="2052" width="23.42578125" customWidth="1"/>
    <col min="2053" max="2054" width="7.85546875" customWidth="1"/>
    <col min="2055" max="2055" width="13.7109375" customWidth="1"/>
    <col min="2056" max="2056" width="9.7109375" customWidth="1"/>
    <col min="2057" max="2057" width="13.7109375" customWidth="1"/>
    <col min="2058" max="2058" width="7" customWidth="1"/>
    <col min="2059" max="2059" width="13.7109375" customWidth="1"/>
    <col min="2305" max="2305" width="14.85546875" customWidth="1"/>
    <col min="2306" max="2306" width="7.85546875" customWidth="1"/>
    <col min="2307" max="2307" width="14.85546875" customWidth="1"/>
    <col min="2308" max="2308" width="23.42578125" customWidth="1"/>
    <col min="2309" max="2310" width="7.85546875" customWidth="1"/>
    <col min="2311" max="2311" width="13.7109375" customWidth="1"/>
    <col min="2312" max="2312" width="9.7109375" customWidth="1"/>
    <col min="2313" max="2313" width="13.7109375" customWidth="1"/>
    <col min="2314" max="2314" width="7" customWidth="1"/>
    <col min="2315" max="2315" width="13.7109375" customWidth="1"/>
    <col min="2561" max="2561" width="14.85546875" customWidth="1"/>
    <col min="2562" max="2562" width="7.85546875" customWidth="1"/>
    <col min="2563" max="2563" width="14.85546875" customWidth="1"/>
    <col min="2564" max="2564" width="23.42578125" customWidth="1"/>
    <col min="2565" max="2566" width="7.85546875" customWidth="1"/>
    <col min="2567" max="2567" width="13.7109375" customWidth="1"/>
    <col min="2568" max="2568" width="9.7109375" customWidth="1"/>
    <col min="2569" max="2569" width="13.7109375" customWidth="1"/>
    <col min="2570" max="2570" width="7" customWidth="1"/>
    <col min="2571" max="2571" width="13.7109375" customWidth="1"/>
    <col min="2817" max="2817" width="14.85546875" customWidth="1"/>
    <col min="2818" max="2818" width="7.85546875" customWidth="1"/>
    <col min="2819" max="2819" width="14.85546875" customWidth="1"/>
    <col min="2820" max="2820" width="23.42578125" customWidth="1"/>
    <col min="2821" max="2822" width="7.85546875" customWidth="1"/>
    <col min="2823" max="2823" width="13.7109375" customWidth="1"/>
    <col min="2824" max="2824" width="9.7109375" customWidth="1"/>
    <col min="2825" max="2825" width="13.7109375" customWidth="1"/>
    <col min="2826" max="2826" width="7" customWidth="1"/>
    <col min="2827" max="2827" width="13.7109375" customWidth="1"/>
    <col min="3073" max="3073" width="14.85546875" customWidth="1"/>
    <col min="3074" max="3074" width="7.85546875" customWidth="1"/>
    <col min="3075" max="3075" width="14.85546875" customWidth="1"/>
    <col min="3076" max="3076" width="23.42578125" customWidth="1"/>
    <col min="3077" max="3078" width="7.85546875" customWidth="1"/>
    <col min="3079" max="3079" width="13.7109375" customWidth="1"/>
    <col min="3080" max="3080" width="9.7109375" customWidth="1"/>
    <col min="3081" max="3081" width="13.7109375" customWidth="1"/>
    <col min="3082" max="3082" width="7" customWidth="1"/>
    <col min="3083" max="3083" width="13.7109375" customWidth="1"/>
    <col min="3329" max="3329" width="14.85546875" customWidth="1"/>
    <col min="3330" max="3330" width="7.85546875" customWidth="1"/>
    <col min="3331" max="3331" width="14.85546875" customWidth="1"/>
    <col min="3332" max="3332" width="23.42578125" customWidth="1"/>
    <col min="3333" max="3334" width="7.85546875" customWidth="1"/>
    <col min="3335" max="3335" width="13.7109375" customWidth="1"/>
    <col min="3336" max="3336" width="9.7109375" customWidth="1"/>
    <col min="3337" max="3337" width="13.7109375" customWidth="1"/>
    <col min="3338" max="3338" width="7" customWidth="1"/>
    <col min="3339" max="3339" width="13.7109375" customWidth="1"/>
    <col min="3585" max="3585" width="14.85546875" customWidth="1"/>
    <col min="3586" max="3586" width="7.85546875" customWidth="1"/>
    <col min="3587" max="3587" width="14.85546875" customWidth="1"/>
    <col min="3588" max="3588" width="23.42578125" customWidth="1"/>
    <col min="3589" max="3590" width="7.85546875" customWidth="1"/>
    <col min="3591" max="3591" width="13.7109375" customWidth="1"/>
    <col min="3592" max="3592" width="9.7109375" customWidth="1"/>
    <col min="3593" max="3593" width="13.7109375" customWidth="1"/>
    <col min="3594" max="3594" width="7" customWidth="1"/>
    <col min="3595" max="3595" width="13.7109375" customWidth="1"/>
    <col min="3841" max="3841" width="14.85546875" customWidth="1"/>
    <col min="3842" max="3842" width="7.85546875" customWidth="1"/>
    <col min="3843" max="3843" width="14.85546875" customWidth="1"/>
    <col min="3844" max="3844" width="23.42578125" customWidth="1"/>
    <col min="3845" max="3846" width="7.85546875" customWidth="1"/>
    <col min="3847" max="3847" width="13.7109375" customWidth="1"/>
    <col min="3848" max="3848" width="9.7109375" customWidth="1"/>
    <col min="3849" max="3849" width="13.7109375" customWidth="1"/>
    <col min="3850" max="3850" width="7" customWidth="1"/>
    <col min="3851" max="3851" width="13.7109375" customWidth="1"/>
    <col min="4097" max="4097" width="14.85546875" customWidth="1"/>
    <col min="4098" max="4098" width="7.85546875" customWidth="1"/>
    <col min="4099" max="4099" width="14.85546875" customWidth="1"/>
    <col min="4100" max="4100" width="23.42578125" customWidth="1"/>
    <col min="4101" max="4102" width="7.85546875" customWidth="1"/>
    <col min="4103" max="4103" width="13.7109375" customWidth="1"/>
    <col min="4104" max="4104" width="9.7109375" customWidth="1"/>
    <col min="4105" max="4105" width="13.7109375" customWidth="1"/>
    <col min="4106" max="4106" width="7" customWidth="1"/>
    <col min="4107" max="4107" width="13.7109375" customWidth="1"/>
    <col min="4353" max="4353" width="14.85546875" customWidth="1"/>
    <col min="4354" max="4354" width="7.85546875" customWidth="1"/>
    <col min="4355" max="4355" width="14.85546875" customWidth="1"/>
    <col min="4356" max="4356" width="23.42578125" customWidth="1"/>
    <col min="4357" max="4358" width="7.85546875" customWidth="1"/>
    <col min="4359" max="4359" width="13.7109375" customWidth="1"/>
    <col min="4360" max="4360" width="9.7109375" customWidth="1"/>
    <col min="4361" max="4361" width="13.7109375" customWidth="1"/>
    <col min="4362" max="4362" width="7" customWidth="1"/>
    <col min="4363" max="4363" width="13.7109375" customWidth="1"/>
    <col min="4609" max="4609" width="14.85546875" customWidth="1"/>
    <col min="4610" max="4610" width="7.85546875" customWidth="1"/>
    <col min="4611" max="4611" width="14.85546875" customWidth="1"/>
    <col min="4612" max="4612" width="23.42578125" customWidth="1"/>
    <col min="4613" max="4614" width="7.85546875" customWidth="1"/>
    <col min="4615" max="4615" width="13.7109375" customWidth="1"/>
    <col min="4616" max="4616" width="9.7109375" customWidth="1"/>
    <col min="4617" max="4617" width="13.7109375" customWidth="1"/>
    <col min="4618" max="4618" width="7" customWidth="1"/>
    <col min="4619" max="4619" width="13.7109375" customWidth="1"/>
    <col min="4865" max="4865" width="14.85546875" customWidth="1"/>
    <col min="4866" max="4866" width="7.85546875" customWidth="1"/>
    <col min="4867" max="4867" width="14.85546875" customWidth="1"/>
    <col min="4868" max="4868" width="23.42578125" customWidth="1"/>
    <col min="4869" max="4870" width="7.85546875" customWidth="1"/>
    <col min="4871" max="4871" width="13.7109375" customWidth="1"/>
    <col min="4872" max="4872" width="9.7109375" customWidth="1"/>
    <col min="4873" max="4873" width="13.7109375" customWidth="1"/>
    <col min="4874" max="4874" width="7" customWidth="1"/>
    <col min="4875" max="4875" width="13.7109375" customWidth="1"/>
    <col min="5121" max="5121" width="14.85546875" customWidth="1"/>
    <col min="5122" max="5122" width="7.85546875" customWidth="1"/>
    <col min="5123" max="5123" width="14.85546875" customWidth="1"/>
    <col min="5124" max="5124" width="23.42578125" customWidth="1"/>
    <col min="5125" max="5126" width="7.85546875" customWidth="1"/>
    <col min="5127" max="5127" width="13.7109375" customWidth="1"/>
    <col min="5128" max="5128" width="9.7109375" customWidth="1"/>
    <col min="5129" max="5129" width="13.7109375" customWidth="1"/>
    <col min="5130" max="5130" width="7" customWidth="1"/>
    <col min="5131" max="5131" width="13.7109375" customWidth="1"/>
    <col min="5377" max="5377" width="14.85546875" customWidth="1"/>
    <col min="5378" max="5378" width="7.85546875" customWidth="1"/>
    <col min="5379" max="5379" width="14.85546875" customWidth="1"/>
    <col min="5380" max="5380" width="23.42578125" customWidth="1"/>
    <col min="5381" max="5382" width="7.85546875" customWidth="1"/>
    <col min="5383" max="5383" width="13.7109375" customWidth="1"/>
    <col min="5384" max="5384" width="9.7109375" customWidth="1"/>
    <col min="5385" max="5385" width="13.7109375" customWidth="1"/>
    <col min="5386" max="5386" width="7" customWidth="1"/>
    <col min="5387" max="5387" width="13.7109375" customWidth="1"/>
    <col min="5633" max="5633" width="14.85546875" customWidth="1"/>
    <col min="5634" max="5634" width="7.85546875" customWidth="1"/>
    <col min="5635" max="5635" width="14.85546875" customWidth="1"/>
    <col min="5636" max="5636" width="23.42578125" customWidth="1"/>
    <col min="5637" max="5638" width="7.85546875" customWidth="1"/>
    <col min="5639" max="5639" width="13.7109375" customWidth="1"/>
    <col min="5640" max="5640" width="9.7109375" customWidth="1"/>
    <col min="5641" max="5641" width="13.7109375" customWidth="1"/>
    <col min="5642" max="5642" width="7" customWidth="1"/>
    <col min="5643" max="5643" width="13.7109375" customWidth="1"/>
    <col min="5889" max="5889" width="14.85546875" customWidth="1"/>
    <col min="5890" max="5890" width="7.85546875" customWidth="1"/>
    <col min="5891" max="5891" width="14.85546875" customWidth="1"/>
    <col min="5892" max="5892" width="23.42578125" customWidth="1"/>
    <col min="5893" max="5894" width="7.85546875" customWidth="1"/>
    <col min="5895" max="5895" width="13.7109375" customWidth="1"/>
    <col min="5896" max="5896" width="9.7109375" customWidth="1"/>
    <col min="5897" max="5897" width="13.7109375" customWidth="1"/>
    <col min="5898" max="5898" width="7" customWidth="1"/>
    <col min="5899" max="5899" width="13.7109375" customWidth="1"/>
    <col min="6145" max="6145" width="14.85546875" customWidth="1"/>
    <col min="6146" max="6146" width="7.85546875" customWidth="1"/>
    <col min="6147" max="6147" width="14.85546875" customWidth="1"/>
    <col min="6148" max="6148" width="23.42578125" customWidth="1"/>
    <col min="6149" max="6150" width="7.85546875" customWidth="1"/>
    <col min="6151" max="6151" width="13.7109375" customWidth="1"/>
    <col min="6152" max="6152" width="9.7109375" customWidth="1"/>
    <col min="6153" max="6153" width="13.7109375" customWidth="1"/>
    <col min="6154" max="6154" width="7" customWidth="1"/>
    <col min="6155" max="6155" width="13.7109375" customWidth="1"/>
    <col min="6401" max="6401" width="14.85546875" customWidth="1"/>
    <col min="6402" max="6402" width="7.85546875" customWidth="1"/>
    <col min="6403" max="6403" width="14.85546875" customWidth="1"/>
    <col min="6404" max="6404" width="23.42578125" customWidth="1"/>
    <col min="6405" max="6406" width="7.85546875" customWidth="1"/>
    <col min="6407" max="6407" width="13.7109375" customWidth="1"/>
    <col min="6408" max="6408" width="9.7109375" customWidth="1"/>
    <col min="6409" max="6409" width="13.7109375" customWidth="1"/>
    <col min="6410" max="6410" width="7" customWidth="1"/>
    <col min="6411" max="6411" width="13.7109375" customWidth="1"/>
    <col min="6657" max="6657" width="14.85546875" customWidth="1"/>
    <col min="6658" max="6658" width="7.85546875" customWidth="1"/>
    <col min="6659" max="6659" width="14.85546875" customWidth="1"/>
    <col min="6660" max="6660" width="23.42578125" customWidth="1"/>
    <col min="6661" max="6662" width="7.85546875" customWidth="1"/>
    <col min="6663" max="6663" width="13.7109375" customWidth="1"/>
    <col min="6664" max="6664" width="9.7109375" customWidth="1"/>
    <col min="6665" max="6665" width="13.7109375" customWidth="1"/>
    <col min="6666" max="6666" width="7" customWidth="1"/>
    <col min="6667" max="6667" width="13.7109375" customWidth="1"/>
    <col min="6913" max="6913" width="14.85546875" customWidth="1"/>
    <col min="6914" max="6914" width="7.85546875" customWidth="1"/>
    <col min="6915" max="6915" width="14.85546875" customWidth="1"/>
    <col min="6916" max="6916" width="23.42578125" customWidth="1"/>
    <col min="6917" max="6918" width="7.85546875" customWidth="1"/>
    <col min="6919" max="6919" width="13.7109375" customWidth="1"/>
    <col min="6920" max="6920" width="9.7109375" customWidth="1"/>
    <col min="6921" max="6921" width="13.7109375" customWidth="1"/>
    <col min="6922" max="6922" width="7" customWidth="1"/>
    <col min="6923" max="6923" width="13.7109375" customWidth="1"/>
    <col min="7169" max="7169" width="14.85546875" customWidth="1"/>
    <col min="7170" max="7170" width="7.85546875" customWidth="1"/>
    <col min="7171" max="7171" width="14.85546875" customWidth="1"/>
    <col min="7172" max="7172" width="23.42578125" customWidth="1"/>
    <col min="7173" max="7174" width="7.85546875" customWidth="1"/>
    <col min="7175" max="7175" width="13.7109375" customWidth="1"/>
    <col min="7176" max="7176" width="9.7109375" customWidth="1"/>
    <col min="7177" max="7177" width="13.7109375" customWidth="1"/>
    <col min="7178" max="7178" width="7" customWidth="1"/>
    <col min="7179" max="7179" width="13.7109375" customWidth="1"/>
    <col min="7425" max="7425" width="14.85546875" customWidth="1"/>
    <col min="7426" max="7426" width="7.85546875" customWidth="1"/>
    <col min="7427" max="7427" width="14.85546875" customWidth="1"/>
    <col min="7428" max="7428" width="23.42578125" customWidth="1"/>
    <col min="7429" max="7430" width="7.85546875" customWidth="1"/>
    <col min="7431" max="7431" width="13.7109375" customWidth="1"/>
    <col min="7432" max="7432" width="9.7109375" customWidth="1"/>
    <col min="7433" max="7433" width="13.7109375" customWidth="1"/>
    <col min="7434" max="7434" width="7" customWidth="1"/>
    <col min="7435" max="7435" width="13.7109375" customWidth="1"/>
    <col min="7681" max="7681" width="14.85546875" customWidth="1"/>
    <col min="7682" max="7682" width="7.85546875" customWidth="1"/>
    <col min="7683" max="7683" width="14.85546875" customWidth="1"/>
    <col min="7684" max="7684" width="23.42578125" customWidth="1"/>
    <col min="7685" max="7686" width="7.85546875" customWidth="1"/>
    <col min="7687" max="7687" width="13.7109375" customWidth="1"/>
    <col min="7688" max="7688" width="9.7109375" customWidth="1"/>
    <col min="7689" max="7689" width="13.7109375" customWidth="1"/>
    <col min="7690" max="7690" width="7" customWidth="1"/>
    <col min="7691" max="7691" width="13.7109375" customWidth="1"/>
    <col min="7937" max="7937" width="14.85546875" customWidth="1"/>
    <col min="7938" max="7938" width="7.85546875" customWidth="1"/>
    <col min="7939" max="7939" width="14.85546875" customWidth="1"/>
    <col min="7940" max="7940" width="23.42578125" customWidth="1"/>
    <col min="7941" max="7942" width="7.85546875" customWidth="1"/>
    <col min="7943" max="7943" width="13.7109375" customWidth="1"/>
    <col min="7944" max="7944" width="9.7109375" customWidth="1"/>
    <col min="7945" max="7945" width="13.7109375" customWidth="1"/>
    <col min="7946" max="7946" width="7" customWidth="1"/>
    <col min="7947" max="7947" width="13.7109375" customWidth="1"/>
    <col min="8193" max="8193" width="14.85546875" customWidth="1"/>
    <col min="8194" max="8194" width="7.85546875" customWidth="1"/>
    <col min="8195" max="8195" width="14.85546875" customWidth="1"/>
    <col min="8196" max="8196" width="23.42578125" customWidth="1"/>
    <col min="8197" max="8198" width="7.85546875" customWidth="1"/>
    <col min="8199" max="8199" width="13.7109375" customWidth="1"/>
    <col min="8200" max="8200" width="9.7109375" customWidth="1"/>
    <col min="8201" max="8201" width="13.7109375" customWidth="1"/>
    <col min="8202" max="8202" width="7" customWidth="1"/>
    <col min="8203" max="8203" width="13.7109375" customWidth="1"/>
    <col min="8449" max="8449" width="14.85546875" customWidth="1"/>
    <col min="8450" max="8450" width="7.85546875" customWidth="1"/>
    <col min="8451" max="8451" width="14.85546875" customWidth="1"/>
    <col min="8452" max="8452" width="23.42578125" customWidth="1"/>
    <col min="8453" max="8454" width="7.85546875" customWidth="1"/>
    <col min="8455" max="8455" width="13.7109375" customWidth="1"/>
    <col min="8456" max="8456" width="9.7109375" customWidth="1"/>
    <col min="8457" max="8457" width="13.7109375" customWidth="1"/>
    <col min="8458" max="8458" width="7" customWidth="1"/>
    <col min="8459" max="8459" width="13.7109375" customWidth="1"/>
    <col min="8705" max="8705" width="14.85546875" customWidth="1"/>
    <col min="8706" max="8706" width="7.85546875" customWidth="1"/>
    <col min="8707" max="8707" width="14.85546875" customWidth="1"/>
    <col min="8708" max="8708" width="23.42578125" customWidth="1"/>
    <col min="8709" max="8710" width="7.85546875" customWidth="1"/>
    <col min="8711" max="8711" width="13.7109375" customWidth="1"/>
    <col min="8712" max="8712" width="9.7109375" customWidth="1"/>
    <col min="8713" max="8713" width="13.7109375" customWidth="1"/>
    <col min="8714" max="8714" width="7" customWidth="1"/>
    <col min="8715" max="8715" width="13.7109375" customWidth="1"/>
    <col min="8961" max="8961" width="14.85546875" customWidth="1"/>
    <col min="8962" max="8962" width="7.85546875" customWidth="1"/>
    <col min="8963" max="8963" width="14.85546875" customWidth="1"/>
    <col min="8964" max="8964" width="23.42578125" customWidth="1"/>
    <col min="8965" max="8966" width="7.85546875" customWidth="1"/>
    <col min="8967" max="8967" width="13.7109375" customWidth="1"/>
    <col min="8968" max="8968" width="9.7109375" customWidth="1"/>
    <col min="8969" max="8969" width="13.7109375" customWidth="1"/>
    <col min="8970" max="8970" width="7" customWidth="1"/>
    <col min="8971" max="8971" width="13.7109375" customWidth="1"/>
    <col min="9217" max="9217" width="14.85546875" customWidth="1"/>
    <col min="9218" max="9218" width="7.85546875" customWidth="1"/>
    <col min="9219" max="9219" width="14.85546875" customWidth="1"/>
    <col min="9220" max="9220" width="23.42578125" customWidth="1"/>
    <col min="9221" max="9222" width="7.85546875" customWidth="1"/>
    <col min="9223" max="9223" width="13.7109375" customWidth="1"/>
    <col min="9224" max="9224" width="9.7109375" customWidth="1"/>
    <col min="9225" max="9225" width="13.7109375" customWidth="1"/>
    <col min="9226" max="9226" width="7" customWidth="1"/>
    <col min="9227" max="9227" width="13.7109375" customWidth="1"/>
    <col min="9473" max="9473" width="14.85546875" customWidth="1"/>
    <col min="9474" max="9474" width="7.85546875" customWidth="1"/>
    <col min="9475" max="9475" width="14.85546875" customWidth="1"/>
    <col min="9476" max="9476" width="23.42578125" customWidth="1"/>
    <col min="9477" max="9478" width="7.85546875" customWidth="1"/>
    <col min="9479" max="9479" width="13.7109375" customWidth="1"/>
    <col min="9480" max="9480" width="9.7109375" customWidth="1"/>
    <col min="9481" max="9481" width="13.7109375" customWidth="1"/>
    <col min="9482" max="9482" width="7" customWidth="1"/>
    <col min="9483" max="9483" width="13.7109375" customWidth="1"/>
    <col min="9729" max="9729" width="14.85546875" customWidth="1"/>
    <col min="9730" max="9730" width="7.85546875" customWidth="1"/>
    <col min="9731" max="9731" width="14.85546875" customWidth="1"/>
    <col min="9732" max="9732" width="23.42578125" customWidth="1"/>
    <col min="9733" max="9734" width="7.85546875" customWidth="1"/>
    <col min="9735" max="9735" width="13.7109375" customWidth="1"/>
    <col min="9736" max="9736" width="9.7109375" customWidth="1"/>
    <col min="9737" max="9737" width="13.7109375" customWidth="1"/>
    <col min="9738" max="9738" width="7" customWidth="1"/>
    <col min="9739" max="9739" width="13.7109375" customWidth="1"/>
    <col min="9985" max="9985" width="14.85546875" customWidth="1"/>
    <col min="9986" max="9986" width="7.85546875" customWidth="1"/>
    <col min="9987" max="9987" width="14.85546875" customWidth="1"/>
    <col min="9988" max="9988" width="23.42578125" customWidth="1"/>
    <col min="9989" max="9990" width="7.85546875" customWidth="1"/>
    <col min="9991" max="9991" width="13.7109375" customWidth="1"/>
    <col min="9992" max="9992" width="9.7109375" customWidth="1"/>
    <col min="9993" max="9993" width="13.7109375" customWidth="1"/>
    <col min="9994" max="9994" width="7" customWidth="1"/>
    <col min="9995" max="9995" width="13.7109375" customWidth="1"/>
    <col min="10241" max="10241" width="14.85546875" customWidth="1"/>
    <col min="10242" max="10242" width="7.85546875" customWidth="1"/>
    <col min="10243" max="10243" width="14.85546875" customWidth="1"/>
    <col min="10244" max="10244" width="23.42578125" customWidth="1"/>
    <col min="10245" max="10246" width="7.85546875" customWidth="1"/>
    <col min="10247" max="10247" width="13.7109375" customWidth="1"/>
    <col min="10248" max="10248" width="9.7109375" customWidth="1"/>
    <col min="10249" max="10249" width="13.7109375" customWidth="1"/>
    <col min="10250" max="10250" width="7" customWidth="1"/>
    <col min="10251" max="10251" width="13.7109375" customWidth="1"/>
    <col min="10497" max="10497" width="14.85546875" customWidth="1"/>
    <col min="10498" max="10498" width="7.85546875" customWidth="1"/>
    <col min="10499" max="10499" width="14.85546875" customWidth="1"/>
    <col min="10500" max="10500" width="23.42578125" customWidth="1"/>
    <col min="10501" max="10502" width="7.85546875" customWidth="1"/>
    <col min="10503" max="10503" width="13.7109375" customWidth="1"/>
    <col min="10504" max="10504" width="9.7109375" customWidth="1"/>
    <col min="10505" max="10505" width="13.7109375" customWidth="1"/>
    <col min="10506" max="10506" width="7" customWidth="1"/>
    <col min="10507" max="10507" width="13.7109375" customWidth="1"/>
    <col min="10753" max="10753" width="14.85546875" customWidth="1"/>
    <col min="10754" max="10754" width="7.85546875" customWidth="1"/>
    <col min="10755" max="10755" width="14.85546875" customWidth="1"/>
    <col min="10756" max="10756" width="23.42578125" customWidth="1"/>
    <col min="10757" max="10758" width="7.85546875" customWidth="1"/>
    <col min="10759" max="10759" width="13.7109375" customWidth="1"/>
    <col min="10760" max="10760" width="9.7109375" customWidth="1"/>
    <col min="10761" max="10761" width="13.7109375" customWidth="1"/>
    <col min="10762" max="10762" width="7" customWidth="1"/>
    <col min="10763" max="10763" width="13.7109375" customWidth="1"/>
    <col min="11009" max="11009" width="14.85546875" customWidth="1"/>
    <col min="11010" max="11010" width="7.85546875" customWidth="1"/>
    <col min="11011" max="11011" width="14.85546875" customWidth="1"/>
    <col min="11012" max="11012" width="23.42578125" customWidth="1"/>
    <col min="11013" max="11014" width="7.85546875" customWidth="1"/>
    <col min="11015" max="11015" width="13.7109375" customWidth="1"/>
    <col min="11016" max="11016" width="9.7109375" customWidth="1"/>
    <col min="11017" max="11017" width="13.7109375" customWidth="1"/>
    <col min="11018" max="11018" width="7" customWidth="1"/>
    <col min="11019" max="11019" width="13.7109375" customWidth="1"/>
    <col min="11265" max="11265" width="14.85546875" customWidth="1"/>
    <col min="11266" max="11266" width="7.85546875" customWidth="1"/>
    <col min="11267" max="11267" width="14.85546875" customWidth="1"/>
    <col min="11268" max="11268" width="23.42578125" customWidth="1"/>
    <col min="11269" max="11270" width="7.85546875" customWidth="1"/>
    <col min="11271" max="11271" width="13.7109375" customWidth="1"/>
    <col min="11272" max="11272" width="9.7109375" customWidth="1"/>
    <col min="11273" max="11273" width="13.7109375" customWidth="1"/>
    <col min="11274" max="11274" width="7" customWidth="1"/>
    <col min="11275" max="11275" width="13.7109375" customWidth="1"/>
    <col min="11521" max="11521" width="14.85546875" customWidth="1"/>
    <col min="11522" max="11522" width="7.85546875" customWidth="1"/>
    <col min="11523" max="11523" width="14.85546875" customWidth="1"/>
    <col min="11524" max="11524" width="23.42578125" customWidth="1"/>
    <col min="11525" max="11526" width="7.85546875" customWidth="1"/>
    <col min="11527" max="11527" width="13.7109375" customWidth="1"/>
    <col min="11528" max="11528" width="9.7109375" customWidth="1"/>
    <col min="11529" max="11529" width="13.7109375" customWidth="1"/>
    <col min="11530" max="11530" width="7" customWidth="1"/>
    <col min="11531" max="11531" width="13.7109375" customWidth="1"/>
    <col min="11777" max="11777" width="14.85546875" customWidth="1"/>
    <col min="11778" max="11778" width="7.85546875" customWidth="1"/>
    <col min="11779" max="11779" width="14.85546875" customWidth="1"/>
    <col min="11780" max="11780" width="23.42578125" customWidth="1"/>
    <col min="11781" max="11782" width="7.85546875" customWidth="1"/>
    <col min="11783" max="11783" width="13.7109375" customWidth="1"/>
    <col min="11784" max="11784" width="9.7109375" customWidth="1"/>
    <col min="11785" max="11785" width="13.7109375" customWidth="1"/>
    <col min="11786" max="11786" width="7" customWidth="1"/>
    <col min="11787" max="11787" width="13.7109375" customWidth="1"/>
    <col min="12033" max="12033" width="14.85546875" customWidth="1"/>
    <col min="12034" max="12034" width="7.85546875" customWidth="1"/>
    <col min="12035" max="12035" width="14.85546875" customWidth="1"/>
    <col min="12036" max="12036" width="23.42578125" customWidth="1"/>
    <col min="12037" max="12038" width="7.85546875" customWidth="1"/>
    <col min="12039" max="12039" width="13.7109375" customWidth="1"/>
    <col min="12040" max="12040" width="9.7109375" customWidth="1"/>
    <col min="12041" max="12041" width="13.7109375" customWidth="1"/>
    <col min="12042" max="12042" width="7" customWidth="1"/>
    <col min="12043" max="12043" width="13.7109375" customWidth="1"/>
    <col min="12289" max="12289" width="14.85546875" customWidth="1"/>
    <col min="12290" max="12290" width="7.85546875" customWidth="1"/>
    <col min="12291" max="12291" width="14.85546875" customWidth="1"/>
    <col min="12292" max="12292" width="23.42578125" customWidth="1"/>
    <col min="12293" max="12294" width="7.85546875" customWidth="1"/>
    <col min="12295" max="12295" width="13.7109375" customWidth="1"/>
    <col min="12296" max="12296" width="9.7109375" customWidth="1"/>
    <col min="12297" max="12297" width="13.7109375" customWidth="1"/>
    <col min="12298" max="12298" width="7" customWidth="1"/>
    <col min="12299" max="12299" width="13.7109375" customWidth="1"/>
    <col min="12545" max="12545" width="14.85546875" customWidth="1"/>
    <col min="12546" max="12546" width="7.85546875" customWidth="1"/>
    <col min="12547" max="12547" width="14.85546875" customWidth="1"/>
    <col min="12548" max="12548" width="23.42578125" customWidth="1"/>
    <col min="12549" max="12550" width="7.85546875" customWidth="1"/>
    <col min="12551" max="12551" width="13.7109375" customWidth="1"/>
    <col min="12552" max="12552" width="9.7109375" customWidth="1"/>
    <col min="12553" max="12553" width="13.7109375" customWidth="1"/>
    <col min="12554" max="12554" width="7" customWidth="1"/>
    <col min="12555" max="12555" width="13.7109375" customWidth="1"/>
    <col min="12801" max="12801" width="14.85546875" customWidth="1"/>
    <col min="12802" max="12802" width="7.85546875" customWidth="1"/>
    <col min="12803" max="12803" width="14.85546875" customWidth="1"/>
    <col min="12804" max="12804" width="23.42578125" customWidth="1"/>
    <col min="12805" max="12806" width="7.85546875" customWidth="1"/>
    <col min="12807" max="12807" width="13.7109375" customWidth="1"/>
    <col min="12808" max="12808" width="9.7109375" customWidth="1"/>
    <col min="12809" max="12809" width="13.7109375" customWidth="1"/>
    <col min="12810" max="12810" width="7" customWidth="1"/>
    <col min="12811" max="12811" width="13.7109375" customWidth="1"/>
    <col min="13057" max="13057" width="14.85546875" customWidth="1"/>
    <col min="13058" max="13058" width="7.85546875" customWidth="1"/>
    <col min="13059" max="13059" width="14.85546875" customWidth="1"/>
    <col min="13060" max="13060" width="23.42578125" customWidth="1"/>
    <col min="13061" max="13062" width="7.85546875" customWidth="1"/>
    <col min="13063" max="13063" width="13.7109375" customWidth="1"/>
    <col min="13064" max="13064" width="9.7109375" customWidth="1"/>
    <col min="13065" max="13065" width="13.7109375" customWidth="1"/>
    <col min="13066" max="13066" width="7" customWidth="1"/>
    <col min="13067" max="13067" width="13.7109375" customWidth="1"/>
    <col min="13313" max="13313" width="14.85546875" customWidth="1"/>
    <col min="13314" max="13314" width="7.85546875" customWidth="1"/>
    <col min="13315" max="13315" width="14.85546875" customWidth="1"/>
    <col min="13316" max="13316" width="23.42578125" customWidth="1"/>
    <col min="13317" max="13318" width="7.85546875" customWidth="1"/>
    <col min="13319" max="13319" width="13.7109375" customWidth="1"/>
    <col min="13320" max="13320" width="9.7109375" customWidth="1"/>
    <col min="13321" max="13321" width="13.7109375" customWidth="1"/>
    <col min="13322" max="13322" width="7" customWidth="1"/>
    <col min="13323" max="13323" width="13.7109375" customWidth="1"/>
    <col min="13569" max="13569" width="14.85546875" customWidth="1"/>
    <col min="13570" max="13570" width="7.85546875" customWidth="1"/>
    <col min="13571" max="13571" width="14.85546875" customWidth="1"/>
    <col min="13572" max="13572" width="23.42578125" customWidth="1"/>
    <col min="13573" max="13574" width="7.85546875" customWidth="1"/>
    <col min="13575" max="13575" width="13.7109375" customWidth="1"/>
    <col min="13576" max="13576" width="9.7109375" customWidth="1"/>
    <col min="13577" max="13577" width="13.7109375" customWidth="1"/>
    <col min="13578" max="13578" width="7" customWidth="1"/>
    <col min="13579" max="13579" width="13.7109375" customWidth="1"/>
    <col min="13825" max="13825" width="14.85546875" customWidth="1"/>
    <col min="13826" max="13826" width="7.85546875" customWidth="1"/>
    <col min="13827" max="13827" width="14.85546875" customWidth="1"/>
    <col min="13828" max="13828" width="23.42578125" customWidth="1"/>
    <col min="13829" max="13830" width="7.85546875" customWidth="1"/>
    <col min="13831" max="13831" width="13.7109375" customWidth="1"/>
    <col min="13832" max="13832" width="9.7109375" customWidth="1"/>
    <col min="13833" max="13833" width="13.7109375" customWidth="1"/>
    <col min="13834" max="13834" width="7" customWidth="1"/>
    <col min="13835" max="13835" width="13.7109375" customWidth="1"/>
    <col min="14081" max="14081" width="14.85546875" customWidth="1"/>
    <col min="14082" max="14082" width="7.85546875" customWidth="1"/>
    <col min="14083" max="14083" width="14.85546875" customWidth="1"/>
    <col min="14084" max="14084" width="23.42578125" customWidth="1"/>
    <col min="14085" max="14086" width="7.85546875" customWidth="1"/>
    <col min="14087" max="14087" width="13.7109375" customWidth="1"/>
    <col min="14088" max="14088" width="9.7109375" customWidth="1"/>
    <col min="14089" max="14089" width="13.7109375" customWidth="1"/>
    <col min="14090" max="14090" width="7" customWidth="1"/>
    <col min="14091" max="14091" width="13.7109375" customWidth="1"/>
    <col min="14337" max="14337" width="14.85546875" customWidth="1"/>
    <col min="14338" max="14338" width="7.85546875" customWidth="1"/>
    <col min="14339" max="14339" width="14.85546875" customWidth="1"/>
    <col min="14340" max="14340" width="23.42578125" customWidth="1"/>
    <col min="14341" max="14342" width="7.85546875" customWidth="1"/>
    <col min="14343" max="14343" width="13.7109375" customWidth="1"/>
    <col min="14344" max="14344" width="9.7109375" customWidth="1"/>
    <col min="14345" max="14345" width="13.7109375" customWidth="1"/>
    <col min="14346" max="14346" width="7" customWidth="1"/>
    <col min="14347" max="14347" width="13.7109375" customWidth="1"/>
    <col min="14593" max="14593" width="14.85546875" customWidth="1"/>
    <col min="14594" max="14594" width="7.85546875" customWidth="1"/>
    <col min="14595" max="14595" width="14.85546875" customWidth="1"/>
    <col min="14596" max="14596" width="23.42578125" customWidth="1"/>
    <col min="14597" max="14598" width="7.85546875" customWidth="1"/>
    <col min="14599" max="14599" width="13.7109375" customWidth="1"/>
    <col min="14600" max="14600" width="9.7109375" customWidth="1"/>
    <col min="14601" max="14601" width="13.7109375" customWidth="1"/>
    <col min="14602" max="14602" width="7" customWidth="1"/>
    <col min="14603" max="14603" width="13.7109375" customWidth="1"/>
    <col min="14849" max="14849" width="14.85546875" customWidth="1"/>
    <col min="14850" max="14850" width="7.85546875" customWidth="1"/>
    <col min="14851" max="14851" width="14.85546875" customWidth="1"/>
    <col min="14852" max="14852" width="23.42578125" customWidth="1"/>
    <col min="14853" max="14854" width="7.85546875" customWidth="1"/>
    <col min="14855" max="14855" width="13.7109375" customWidth="1"/>
    <col min="14856" max="14856" width="9.7109375" customWidth="1"/>
    <col min="14857" max="14857" width="13.7109375" customWidth="1"/>
    <col min="14858" max="14858" width="7" customWidth="1"/>
    <col min="14859" max="14859" width="13.7109375" customWidth="1"/>
    <col min="15105" max="15105" width="14.85546875" customWidth="1"/>
    <col min="15106" max="15106" width="7.85546875" customWidth="1"/>
    <col min="15107" max="15107" width="14.85546875" customWidth="1"/>
    <col min="15108" max="15108" width="23.42578125" customWidth="1"/>
    <col min="15109" max="15110" width="7.85546875" customWidth="1"/>
    <col min="15111" max="15111" width="13.7109375" customWidth="1"/>
    <col min="15112" max="15112" width="9.7109375" customWidth="1"/>
    <col min="15113" max="15113" width="13.7109375" customWidth="1"/>
    <col min="15114" max="15114" width="7" customWidth="1"/>
    <col min="15115" max="15115" width="13.7109375" customWidth="1"/>
    <col min="15361" max="15361" width="14.85546875" customWidth="1"/>
    <col min="15362" max="15362" width="7.85546875" customWidth="1"/>
    <col min="15363" max="15363" width="14.85546875" customWidth="1"/>
    <col min="15364" max="15364" width="23.42578125" customWidth="1"/>
    <col min="15365" max="15366" width="7.85546875" customWidth="1"/>
    <col min="15367" max="15367" width="13.7109375" customWidth="1"/>
    <col min="15368" max="15368" width="9.7109375" customWidth="1"/>
    <col min="15369" max="15369" width="13.7109375" customWidth="1"/>
    <col min="15370" max="15370" width="7" customWidth="1"/>
    <col min="15371" max="15371" width="13.7109375" customWidth="1"/>
    <col min="15617" max="15617" width="14.85546875" customWidth="1"/>
    <col min="15618" max="15618" width="7.85546875" customWidth="1"/>
    <col min="15619" max="15619" width="14.85546875" customWidth="1"/>
    <col min="15620" max="15620" width="23.42578125" customWidth="1"/>
    <col min="15621" max="15622" width="7.85546875" customWidth="1"/>
    <col min="15623" max="15623" width="13.7109375" customWidth="1"/>
    <col min="15624" max="15624" width="9.7109375" customWidth="1"/>
    <col min="15625" max="15625" width="13.7109375" customWidth="1"/>
    <col min="15626" max="15626" width="7" customWidth="1"/>
    <col min="15627" max="15627" width="13.7109375" customWidth="1"/>
    <col min="15873" max="15873" width="14.85546875" customWidth="1"/>
    <col min="15874" max="15874" width="7.85546875" customWidth="1"/>
    <col min="15875" max="15875" width="14.85546875" customWidth="1"/>
    <col min="15876" max="15876" width="23.42578125" customWidth="1"/>
    <col min="15877" max="15878" width="7.85546875" customWidth="1"/>
    <col min="15879" max="15879" width="13.7109375" customWidth="1"/>
    <col min="15880" max="15880" width="9.7109375" customWidth="1"/>
    <col min="15881" max="15881" width="13.7109375" customWidth="1"/>
    <col min="15882" max="15882" width="7" customWidth="1"/>
    <col min="15883" max="15883" width="13.7109375" customWidth="1"/>
    <col min="16129" max="16129" width="14.85546875" customWidth="1"/>
    <col min="16130" max="16130" width="7.85546875" customWidth="1"/>
    <col min="16131" max="16131" width="14.85546875" customWidth="1"/>
    <col min="16132" max="16132" width="23.42578125" customWidth="1"/>
    <col min="16133" max="16134" width="7.85546875" customWidth="1"/>
    <col min="16135" max="16135" width="13.7109375" customWidth="1"/>
    <col min="16136" max="16136" width="9.7109375" customWidth="1"/>
    <col min="16137" max="16137" width="13.7109375" customWidth="1"/>
    <col min="16138" max="16138" width="7" customWidth="1"/>
    <col min="16139" max="16139" width="13.7109375" customWidth="1"/>
  </cols>
  <sheetData>
    <row r="1" spans="1:18" ht="20.25" customHeight="1" x14ac:dyDescent="0.3">
      <c r="A1" s="260" t="s">
        <v>527</v>
      </c>
      <c r="B1" s="329"/>
      <c r="C1" s="329"/>
      <c r="D1" s="329"/>
      <c r="E1" s="329"/>
      <c r="F1" s="329"/>
      <c r="G1" s="329"/>
      <c r="H1" s="329"/>
      <c r="I1" s="435" t="s">
        <v>16</v>
      </c>
      <c r="J1" s="436"/>
      <c r="K1" s="437"/>
      <c r="L1" s="329"/>
      <c r="M1" s="329"/>
      <c r="N1" s="329"/>
      <c r="O1" s="329"/>
      <c r="P1" s="329"/>
      <c r="Q1" s="329"/>
      <c r="R1" s="329"/>
    </row>
    <row r="2" spans="1:18" ht="12.75" customHeight="1" x14ac:dyDescent="0.25">
      <c r="A2" s="329"/>
      <c r="B2" s="329"/>
      <c r="C2" s="329"/>
      <c r="D2" s="329"/>
      <c r="E2" s="233"/>
      <c r="F2" s="329"/>
      <c r="G2" s="329"/>
      <c r="H2" s="329"/>
      <c r="I2" s="438" t="s">
        <v>17</v>
      </c>
      <c r="J2" s="7"/>
      <c r="K2" s="439"/>
      <c r="L2" s="329"/>
      <c r="M2" s="329"/>
      <c r="N2" s="329"/>
      <c r="O2" s="329"/>
      <c r="P2" s="329"/>
      <c r="Q2" s="329"/>
      <c r="R2" s="329"/>
    </row>
    <row r="3" spans="1:18" ht="12.75" customHeight="1" x14ac:dyDescent="0.25">
      <c r="A3" s="234"/>
      <c r="B3" s="329"/>
      <c r="C3" s="329"/>
      <c r="D3" s="329"/>
      <c r="E3" s="233"/>
      <c r="F3" s="329"/>
      <c r="G3" s="329"/>
      <c r="H3" s="329"/>
      <c r="I3" s="438" t="s">
        <v>18</v>
      </c>
      <c r="J3" s="7"/>
      <c r="K3" s="439"/>
      <c r="L3" s="329"/>
      <c r="M3" s="329"/>
      <c r="N3" s="329"/>
      <c r="O3" s="329"/>
      <c r="P3" s="329"/>
      <c r="Q3" s="329"/>
      <c r="R3" s="329"/>
    </row>
    <row r="4" spans="1:18" ht="12.75" customHeight="1" x14ac:dyDescent="0.25">
      <c r="A4" s="234"/>
      <c r="B4" s="329"/>
      <c r="C4" s="329"/>
      <c r="D4" s="329"/>
      <c r="E4" s="233"/>
      <c r="F4" s="329"/>
      <c r="G4" s="329"/>
      <c r="H4" s="329"/>
      <c r="I4" s="459" t="s">
        <v>19</v>
      </c>
      <c r="J4" s="460" t="s">
        <v>20</v>
      </c>
      <c r="K4" s="439"/>
      <c r="L4" s="329"/>
      <c r="M4" s="329"/>
      <c r="N4" s="329"/>
      <c r="O4" s="329"/>
      <c r="P4" s="329"/>
      <c r="Q4" s="329"/>
      <c r="R4" s="329"/>
    </row>
    <row r="5" spans="1:18" ht="12.75" customHeight="1" x14ac:dyDescent="0.25">
      <c r="A5" s="234"/>
      <c r="B5" s="329"/>
      <c r="C5" s="329"/>
      <c r="D5" s="329"/>
      <c r="E5" s="233"/>
      <c r="F5" s="329"/>
      <c r="G5" s="329"/>
      <c r="H5" s="329"/>
      <c r="I5" s="459" t="s">
        <v>21</v>
      </c>
      <c r="J5" s="460" t="s">
        <v>22</v>
      </c>
      <c r="K5" s="439"/>
      <c r="L5" s="329"/>
      <c r="M5" s="329"/>
      <c r="N5" s="329"/>
      <c r="O5" s="329"/>
      <c r="P5" s="329"/>
      <c r="Q5" s="329"/>
      <c r="R5" s="329"/>
    </row>
    <row r="6" spans="1:18" ht="12.75" customHeight="1" x14ac:dyDescent="0.25">
      <c r="A6" s="234"/>
      <c r="B6" s="329"/>
      <c r="C6" s="329"/>
      <c r="D6" s="329"/>
      <c r="E6" s="233"/>
      <c r="F6" s="329"/>
      <c r="G6" s="329"/>
      <c r="H6" s="329"/>
      <c r="I6" s="459" t="s">
        <v>23</v>
      </c>
      <c r="J6" s="460" t="s">
        <v>24</v>
      </c>
      <c r="K6" s="439"/>
      <c r="L6" s="329"/>
      <c r="M6" s="329"/>
      <c r="N6" s="329"/>
      <c r="O6" s="329"/>
      <c r="P6" s="329"/>
      <c r="Q6" s="329"/>
      <c r="R6" s="329"/>
    </row>
    <row r="7" spans="1:18" ht="12.75" customHeight="1" x14ac:dyDescent="0.25">
      <c r="A7" s="234"/>
      <c r="B7" s="329"/>
      <c r="C7" s="329"/>
      <c r="D7" s="329"/>
      <c r="E7" s="233"/>
      <c r="F7" s="329"/>
      <c r="G7" s="329"/>
      <c r="H7" s="329"/>
      <c r="I7" s="459" t="s">
        <v>25</v>
      </c>
      <c r="J7" s="460" t="s">
        <v>26</v>
      </c>
      <c r="K7" s="439"/>
      <c r="L7" s="329"/>
      <c r="M7" s="329"/>
      <c r="N7" s="329"/>
      <c r="O7" s="329"/>
      <c r="P7" s="329"/>
      <c r="Q7" s="329"/>
      <c r="R7" s="329"/>
    </row>
    <row r="8" spans="1:18" ht="12.75" customHeight="1" thickBot="1" x14ac:dyDescent="0.3">
      <c r="A8" s="234"/>
      <c r="B8" s="329"/>
      <c r="C8" s="329"/>
      <c r="D8" s="329"/>
      <c r="E8" s="233"/>
      <c r="F8" s="329"/>
      <c r="G8" s="329"/>
      <c r="H8" s="329"/>
      <c r="I8" s="553" t="s">
        <v>468</v>
      </c>
      <c r="J8" s="554" t="s">
        <v>39</v>
      </c>
      <c r="K8" s="440"/>
      <c r="L8" s="329"/>
      <c r="M8" s="329"/>
      <c r="N8" s="329"/>
      <c r="O8" s="329"/>
      <c r="P8" s="329"/>
      <c r="Q8" s="329"/>
      <c r="R8" s="329"/>
    </row>
    <row r="9" spans="1:18" ht="12.75" customHeight="1" x14ac:dyDescent="0.25">
      <c r="A9" s="233"/>
      <c r="B9" s="329"/>
      <c r="C9" s="329"/>
      <c r="D9" s="329"/>
      <c r="E9" s="329"/>
      <c r="F9" s="329"/>
      <c r="G9" s="329"/>
      <c r="H9" s="329"/>
      <c r="I9" s="235"/>
      <c r="J9" s="236"/>
      <c r="K9" s="236"/>
      <c r="L9" s="329"/>
      <c r="M9" s="329"/>
      <c r="N9" s="329"/>
      <c r="O9" s="329"/>
      <c r="P9" s="329"/>
      <c r="Q9" s="329"/>
      <c r="R9" s="329"/>
    </row>
    <row r="10" spans="1:18" ht="24.95" customHeight="1" x14ac:dyDescent="0.25">
      <c r="A10" s="539" t="s">
        <v>27</v>
      </c>
      <c r="B10" s="540"/>
      <c r="C10" s="539" t="s">
        <v>28</v>
      </c>
      <c r="D10" s="540"/>
      <c r="E10" s="237" t="s">
        <v>29</v>
      </c>
      <c r="F10" s="238" t="s">
        <v>30</v>
      </c>
      <c r="G10" s="237" t="s">
        <v>31</v>
      </c>
      <c r="H10" s="238" t="s">
        <v>32</v>
      </c>
      <c r="I10" s="237" t="s">
        <v>33</v>
      </c>
      <c r="J10" s="237" t="s">
        <v>34</v>
      </c>
      <c r="K10" s="237" t="s">
        <v>35</v>
      </c>
      <c r="L10" s="330"/>
      <c r="M10" s="156"/>
      <c r="N10" s="156" t="s">
        <v>479</v>
      </c>
      <c r="O10" s="156" t="s">
        <v>480</v>
      </c>
      <c r="P10" s="156" t="s">
        <v>12</v>
      </c>
      <c r="Q10" s="156"/>
      <c r="R10" s="156"/>
    </row>
    <row r="11" spans="1:18" x14ac:dyDescent="0.25">
      <c r="A11" s="532" t="s">
        <v>36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4"/>
      <c r="L11" s="330"/>
      <c r="M11" s="6"/>
      <c r="N11" s="6"/>
      <c r="O11" s="6"/>
      <c r="P11" s="6"/>
      <c r="Q11" s="6"/>
      <c r="R11" s="6"/>
    </row>
    <row r="12" spans="1:18" x14ac:dyDescent="0.25">
      <c r="A12" s="253"/>
      <c r="B12" s="535" t="s">
        <v>12</v>
      </c>
      <c r="C12" s="536" t="s">
        <v>39</v>
      </c>
      <c r="D12" s="536" t="s">
        <v>39</v>
      </c>
      <c r="E12" s="536" t="s">
        <v>39</v>
      </c>
      <c r="F12" s="536" t="s">
        <v>39</v>
      </c>
      <c r="G12" s="536" t="s">
        <v>39</v>
      </c>
      <c r="H12" s="536" t="s">
        <v>39</v>
      </c>
      <c r="I12" s="536" t="s">
        <v>39</v>
      </c>
      <c r="J12" s="536" t="s">
        <v>39</v>
      </c>
      <c r="K12" s="225"/>
      <c r="L12" s="329"/>
      <c r="M12" s="204"/>
      <c r="N12" s="204"/>
      <c r="O12" s="204"/>
      <c r="P12" s="204">
        <f>SUM(K13:K24)</f>
        <v>18873</v>
      </c>
      <c r="Q12" s="204" t="s">
        <v>39</v>
      </c>
      <c r="R12" s="204" t="s">
        <v>39</v>
      </c>
    </row>
    <row r="13" spans="1:18" x14ac:dyDescent="0.25">
      <c r="A13" s="528" t="s">
        <v>396</v>
      </c>
      <c r="B13" s="528" t="s">
        <v>39</v>
      </c>
      <c r="C13" s="528" t="s">
        <v>397</v>
      </c>
      <c r="D13" s="528" t="s">
        <v>39</v>
      </c>
      <c r="E13" s="268" t="s">
        <v>43</v>
      </c>
      <c r="F13" s="268">
        <v>0</v>
      </c>
      <c r="G13" s="262">
        <v>1900</v>
      </c>
      <c r="H13" s="261">
        <v>2</v>
      </c>
      <c r="I13" s="263">
        <f t="shared" ref="I13" si="0">ROUND(G13-((G13*J13)/100),2)</f>
        <v>1900</v>
      </c>
      <c r="J13" s="263">
        <f t="shared" ref="J13" si="1">K$1</f>
        <v>0</v>
      </c>
      <c r="K13" s="263">
        <f t="shared" ref="K13" si="2">H13*I13</f>
        <v>3800</v>
      </c>
      <c r="L13" s="343" t="s">
        <v>65</v>
      </c>
      <c r="M13" s="329"/>
      <c r="N13" s="329"/>
      <c r="O13" s="329"/>
      <c r="P13" s="329"/>
      <c r="Q13" s="329"/>
      <c r="R13" s="329"/>
    </row>
    <row r="14" spans="1:18" x14ac:dyDescent="0.25">
      <c r="A14" s="537" t="s">
        <v>481</v>
      </c>
      <c r="B14" s="538" t="s">
        <v>39</v>
      </c>
      <c r="C14" s="538" t="s">
        <v>482</v>
      </c>
      <c r="D14" s="538" t="s">
        <v>39</v>
      </c>
      <c r="E14" s="239" t="s">
        <v>43</v>
      </c>
      <c r="F14" s="239">
        <v>14</v>
      </c>
      <c r="G14" s="240">
        <v>11800</v>
      </c>
      <c r="H14" s="239">
        <v>1</v>
      </c>
      <c r="I14" s="240">
        <f t="shared" ref="I14:I24" si="3">ROUND(G14-((G14*J14)/100),2)</f>
        <v>11800</v>
      </c>
      <c r="J14" s="240">
        <f t="shared" ref="J14:J24" si="4">K$1</f>
        <v>0</v>
      </c>
      <c r="K14" s="240">
        <f t="shared" ref="K14:K24" si="5">ROUND((H14*I14),2)</f>
        <v>11800</v>
      </c>
      <c r="L14" s="329"/>
      <c r="M14" s="329"/>
      <c r="N14" s="329"/>
      <c r="O14" s="329"/>
      <c r="P14" s="329"/>
      <c r="Q14" s="329"/>
      <c r="R14" s="329"/>
    </row>
    <row r="15" spans="1:18" x14ac:dyDescent="0.25">
      <c r="A15" s="538" t="s">
        <v>483</v>
      </c>
      <c r="B15" s="538" t="s">
        <v>39</v>
      </c>
      <c r="C15" s="538" t="s">
        <v>484</v>
      </c>
      <c r="D15" s="538" t="s">
        <v>39</v>
      </c>
      <c r="E15" s="239">
        <v>36</v>
      </c>
      <c r="F15" s="239" t="s">
        <v>48</v>
      </c>
      <c r="G15" s="240">
        <v>743</v>
      </c>
      <c r="H15" s="239">
        <v>1</v>
      </c>
      <c r="I15" s="240">
        <f t="shared" si="3"/>
        <v>743</v>
      </c>
      <c r="J15" s="240">
        <f t="shared" si="4"/>
        <v>0</v>
      </c>
      <c r="K15" s="240">
        <f t="shared" si="5"/>
        <v>743</v>
      </c>
      <c r="L15" s="329"/>
      <c r="M15" s="329"/>
      <c r="N15" s="329"/>
      <c r="O15" s="329"/>
      <c r="P15" s="329"/>
      <c r="Q15" s="329"/>
      <c r="R15" s="329"/>
    </row>
    <row r="16" spans="1:18" x14ac:dyDescent="0.25">
      <c r="A16" s="538" t="s">
        <v>485</v>
      </c>
      <c r="B16" s="538" t="s">
        <v>39</v>
      </c>
      <c r="C16" s="538" t="s">
        <v>486</v>
      </c>
      <c r="D16" s="538" t="s">
        <v>39</v>
      </c>
      <c r="E16" s="239" t="s">
        <v>43</v>
      </c>
      <c r="F16" s="239">
        <v>14</v>
      </c>
      <c r="G16" s="240">
        <v>0</v>
      </c>
      <c r="H16" s="239">
        <v>1</v>
      </c>
      <c r="I16" s="240">
        <f t="shared" si="3"/>
        <v>0</v>
      </c>
      <c r="J16" s="240">
        <f t="shared" si="4"/>
        <v>0</v>
      </c>
      <c r="K16" s="240">
        <f t="shared" si="5"/>
        <v>0</v>
      </c>
      <c r="L16" s="329"/>
      <c r="M16" s="329"/>
      <c r="N16" s="329"/>
      <c r="O16" s="329"/>
      <c r="P16" s="329"/>
      <c r="Q16" s="329"/>
      <c r="R16" s="329"/>
    </row>
    <row r="17" spans="1:18" x14ac:dyDescent="0.25">
      <c r="A17" s="538" t="s">
        <v>487</v>
      </c>
      <c r="B17" s="538" t="s">
        <v>39</v>
      </c>
      <c r="C17" s="538" t="s">
        <v>488</v>
      </c>
      <c r="D17" s="538" t="s">
        <v>39</v>
      </c>
      <c r="E17" s="239" t="s">
        <v>43</v>
      </c>
      <c r="F17" s="239">
        <v>14</v>
      </c>
      <c r="G17" s="240">
        <v>2500</v>
      </c>
      <c r="H17" s="239">
        <v>1</v>
      </c>
      <c r="I17" s="240">
        <f t="shared" si="3"/>
        <v>2500</v>
      </c>
      <c r="J17" s="240">
        <f t="shared" si="4"/>
        <v>0</v>
      </c>
      <c r="K17" s="240">
        <f t="shared" si="5"/>
        <v>2500</v>
      </c>
      <c r="L17" s="329"/>
      <c r="M17" s="329"/>
      <c r="N17" s="329"/>
      <c r="O17" s="329"/>
      <c r="P17" s="329"/>
      <c r="Q17" s="329"/>
      <c r="R17" s="329"/>
    </row>
    <row r="18" spans="1:18" x14ac:dyDescent="0.25">
      <c r="A18" s="538" t="s">
        <v>489</v>
      </c>
      <c r="B18" s="538" t="s">
        <v>39</v>
      </c>
      <c r="C18" s="538" t="s">
        <v>490</v>
      </c>
      <c r="D18" s="538" t="s">
        <v>39</v>
      </c>
      <c r="E18" s="239" t="s">
        <v>43</v>
      </c>
      <c r="F18" s="239">
        <v>14</v>
      </c>
      <c r="G18" s="240">
        <v>0</v>
      </c>
      <c r="H18" s="239">
        <v>1</v>
      </c>
      <c r="I18" s="240">
        <f t="shared" si="3"/>
        <v>0</v>
      </c>
      <c r="J18" s="240">
        <f t="shared" si="4"/>
        <v>0</v>
      </c>
      <c r="K18" s="240">
        <f t="shared" si="5"/>
        <v>0</v>
      </c>
      <c r="L18" s="329"/>
      <c r="M18" s="329"/>
      <c r="N18" s="329"/>
      <c r="O18" s="329"/>
      <c r="P18" s="329"/>
      <c r="Q18" s="329"/>
      <c r="R18" s="329"/>
    </row>
    <row r="19" spans="1:18" x14ac:dyDescent="0.25">
      <c r="A19" s="538" t="s">
        <v>152</v>
      </c>
      <c r="B19" s="538" t="s">
        <v>39</v>
      </c>
      <c r="C19" s="538" t="s">
        <v>153</v>
      </c>
      <c r="D19" s="538" t="s">
        <v>39</v>
      </c>
      <c r="E19" s="239" t="s">
        <v>43</v>
      </c>
      <c r="F19" s="239">
        <v>21</v>
      </c>
      <c r="G19" s="240">
        <v>30</v>
      </c>
      <c r="H19" s="239">
        <v>1</v>
      </c>
      <c r="I19" s="240">
        <f t="shared" si="3"/>
        <v>30</v>
      </c>
      <c r="J19" s="240">
        <f t="shared" si="4"/>
        <v>0</v>
      </c>
      <c r="K19" s="240">
        <f t="shared" si="5"/>
        <v>30</v>
      </c>
      <c r="L19" s="329"/>
      <c r="M19" s="329"/>
      <c r="N19" s="329"/>
      <c r="O19" s="329"/>
      <c r="P19" s="329"/>
      <c r="Q19" s="329"/>
      <c r="R19" s="329"/>
    </row>
    <row r="20" spans="1:18" x14ac:dyDescent="0.25">
      <c r="A20" s="538" t="s">
        <v>491</v>
      </c>
      <c r="B20" s="538" t="s">
        <v>39</v>
      </c>
      <c r="C20" s="538" t="s">
        <v>492</v>
      </c>
      <c r="D20" s="538" t="s">
        <v>39</v>
      </c>
      <c r="E20" s="239" t="s">
        <v>43</v>
      </c>
      <c r="F20" s="239">
        <v>14</v>
      </c>
      <c r="G20" s="240">
        <v>0</v>
      </c>
      <c r="H20" s="239">
        <v>1</v>
      </c>
      <c r="I20" s="240">
        <f t="shared" si="3"/>
        <v>0</v>
      </c>
      <c r="J20" s="240">
        <f t="shared" si="4"/>
        <v>0</v>
      </c>
      <c r="K20" s="240">
        <f t="shared" si="5"/>
        <v>0</v>
      </c>
      <c r="L20" s="329"/>
      <c r="M20" s="329"/>
      <c r="N20" s="329"/>
      <c r="O20" s="329"/>
      <c r="P20" s="329"/>
      <c r="Q20" s="329"/>
      <c r="R20" s="329"/>
    </row>
    <row r="21" spans="1:18" x14ac:dyDescent="0.25">
      <c r="A21" s="538" t="s">
        <v>493</v>
      </c>
      <c r="B21" s="538" t="s">
        <v>39</v>
      </c>
      <c r="C21" s="538" t="s">
        <v>494</v>
      </c>
      <c r="D21" s="538" t="s">
        <v>39</v>
      </c>
      <c r="E21" s="239" t="s">
        <v>43</v>
      </c>
      <c r="F21" s="239">
        <v>14</v>
      </c>
      <c r="G21" s="240">
        <v>0</v>
      </c>
      <c r="H21" s="239">
        <v>1</v>
      </c>
      <c r="I21" s="240">
        <f t="shared" si="3"/>
        <v>0</v>
      </c>
      <c r="J21" s="240">
        <f t="shared" si="4"/>
        <v>0</v>
      </c>
      <c r="K21" s="240">
        <f t="shared" si="5"/>
        <v>0</v>
      </c>
      <c r="L21" s="329"/>
      <c r="M21" s="329"/>
      <c r="N21" s="329"/>
      <c r="O21" s="329"/>
      <c r="P21" s="329"/>
      <c r="Q21" s="329"/>
      <c r="R21" s="329"/>
    </row>
    <row r="22" spans="1:18" x14ac:dyDescent="0.25">
      <c r="A22" s="538" t="s">
        <v>57</v>
      </c>
      <c r="B22" s="538" t="s">
        <v>39</v>
      </c>
      <c r="C22" s="538" t="s">
        <v>58</v>
      </c>
      <c r="D22" s="538" t="s">
        <v>39</v>
      </c>
      <c r="E22" s="239" t="s">
        <v>43</v>
      </c>
      <c r="F22" s="239">
        <v>14</v>
      </c>
      <c r="G22" s="240">
        <v>0</v>
      </c>
      <c r="H22" s="239">
        <v>1</v>
      </c>
      <c r="I22" s="240">
        <f t="shared" si="3"/>
        <v>0</v>
      </c>
      <c r="J22" s="240">
        <f t="shared" si="4"/>
        <v>0</v>
      </c>
      <c r="K22" s="240">
        <f t="shared" si="5"/>
        <v>0</v>
      </c>
      <c r="L22" s="329"/>
      <c r="M22" s="329"/>
      <c r="N22" s="329"/>
      <c r="O22" s="329"/>
      <c r="P22" s="329"/>
      <c r="Q22" s="329"/>
      <c r="R22" s="329"/>
    </row>
    <row r="23" spans="1:18" x14ac:dyDescent="0.25">
      <c r="A23" s="538" t="s">
        <v>495</v>
      </c>
      <c r="B23" s="538" t="s">
        <v>39</v>
      </c>
      <c r="C23" s="538" t="s">
        <v>496</v>
      </c>
      <c r="D23" s="538" t="s">
        <v>39</v>
      </c>
      <c r="E23" s="239" t="s">
        <v>43</v>
      </c>
      <c r="F23" s="239">
        <v>14</v>
      </c>
      <c r="G23" s="240">
        <v>0</v>
      </c>
      <c r="H23" s="239">
        <v>1</v>
      </c>
      <c r="I23" s="240">
        <f t="shared" si="3"/>
        <v>0</v>
      </c>
      <c r="J23" s="240">
        <f t="shared" si="4"/>
        <v>0</v>
      </c>
      <c r="K23" s="240">
        <f t="shared" si="5"/>
        <v>0</v>
      </c>
      <c r="L23" s="329"/>
      <c r="M23" s="329"/>
      <c r="N23" s="329"/>
      <c r="O23" s="329"/>
      <c r="P23" s="329"/>
      <c r="Q23" s="329"/>
      <c r="R23" s="329"/>
    </row>
    <row r="24" spans="1:18" x14ac:dyDescent="0.25">
      <c r="A24" s="538" t="s">
        <v>497</v>
      </c>
      <c r="B24" s="538" t="s">
        <v>39</v>
      </c>
      <c r="C24" s="538" t="s">
        <v>498</v>
      </c>
      <c r="D24" s="538" t="s">
        <v>39</v>
      </c>
      <c r="E24" s="239" t="s">
        <v>43</v>
      </c>
      <c r="F24" s="239">
        <v>14</v>
      </c>
      <c r="G24" s="240">
        <v>0</v>
      </c>
      <c r="H24" s="239">
        <v>1</v>
      </c>
      <c r="I24" s="240">
        <f t="shared" si="3"/>
        <v>0</v>
      </c>
      <c r="J24" s="240">
        <f t="shared" si="4"/>
        <v>0</v>
      </c>
      <c r="K24" s="240">
        <f t="shared" si="5"/>
        <v>0</v>
      </c>
      <c r="L24" s="329"/>
      <c r="M24" s="329"/>
      <c r="N24" s="329"/>
      <c r="O24" s="329"/>
      <c r="P24" s="329"/>
      <c r="Q24" s="329"/>
      <c r="R24" s="329"/>
    </row>
    <row r="25" spans="1:18" x14ac:dyDescent="0.25">
      <c r="A25" s="402"/>
      <c r="B25" s="402"/>
      <c r="C25" s="402"/>
      <c r="D25" s="402"/>
      <c r="E25" s="239"/>
      <c r="F25" s="239"/>
      <c r="G25" s="240"/>
      <c r="H25" s="239"/>
      <c r="I25" s="240"/>
      <c r="J25" s="240"/>
      <c r="K25" s="240"/>
      <c r="L25" s="329"/>
      <c r="M25" s="329"/>
      <c r="N25" s="329"/>
      <c r="O25" s="329"/>
      <c r="P25" s="329"/>
      <c r="Q25" s="329"/>
      <c r="R25" s="329"/>
    </row>
    <row r="26" spans="1:18" x14ac:dyDescent="0.25">
      <c r="A26" s="272"/>
      <c r="B26" s="273"/>
      <c r="C26" s="273"/>
      <c r="D26" s="273"/>
      <c r="E26" s="274"/>
      <c r="F26" s="274"/>
      <c r="G26" s="275"/>
      <c r="H26" s="274"/>
      <c r="I26" s="275"/>
      <c r="J26" s="275"/>
      <c r="K26" s="275"/>
      <c r="L26" s="329"/>
      <c r="M26" s="329"/>
      <c r="N26" s="329"/>
      <c r="O26" s="329"/>
      <c r="P26" s="329"/>
      <c r="Q26" s="329"/>
      <c r="R26" s="329"/>
    </row>
    <row r="27" spans="1:18" x14ac:dyDescent="0.25">
      <c r="A27" s="253"/>
      <c r="B27" s="535" t="s">
        <v>499</v>
      </c>
      <c r="C27" s="536" t="s">
        <v>39</v>
      </c>
      <c r="D27" s="536" t="s">
        <v>39</v>
      </c>
      <c r="E27" s="536" t="s">
        <v>39</v>
      </c>
      <c r="F27" s="536" t="s">
        <v>39</v>
      </c>
      <c r="G27" s="536" t="s">
        <v>39</v>
      </c>
      <c r="H27" s="536" t="s">
        <v>39</v>
      </c>
      <c r="I27" s="536" t="s">
        <v>39</v>
      </c>
      <c r="J27" s="536" t="s">
        <v>39</v>
      </c>
      <c r="K27" s="225"/>
      <c r="L27" s="329"/>
      <c r="M27" s="204"/>
      <c r="N27" s="204"/>
      <c r="O27" s="204"/>
      <c r="P27" s="204">
        <f>SUM(K28:K30)</f>
        <v>4200</v>
      </c>
      <c r="Q27" s="204" t="s">
        <v>39</v>
      </c>
      <c r="R27" s="204" t="s">
        <v>39</v>
      </c>
    </row>
    <row r="28" spans="1:18" s="284" customFormat="1" x14ac:dyDescent="0.25">
      <c r="A28" s="528" t="s">
        <v>396</v>
      </c>
      <c r="B28" s="528" t="s">
        <v>39</v>
      </c>
      <c r="C28" s="528" t="s">
        <v>397</v>
      </c>
      <c r="D28" s="528" t="s">
        <v>39</v>
      </c>
      <c r="E28" s="261"/>
      <c r="F28" s="261"/>
      <c r="G28" s="262">
        <v>1900</v>
      </c>
      <c r="H28" s="261">
        <v>2</v>
      </c>
      <c r="I28" s="263">
        <f t="shared" ref="I28" si="6">ROUND(G28-((G28*J28)/100),2)</f>
        <v>1900</v>
      </c>
      <c r="J28" s="263">
        <f t="shared" ref="J28" si="7">K$1</f>
        <v>0</v>
      </c>
      <c r="K28" s="263">
        <f t="shared" ref="K28:K29" si="8">H28*I28</f>
        <v>3800</v>
      </c>
      <c r="L28" s="329"/>
      <c r="M28" s="329"/>
      <c r="N28" s="329"/>
      <c r="O28" s="329"/>
      <c r="P28" s="329"/>
      <c r="Q28" s="329"/>
      <c r="R28" s="329"/>
    </row>
    <row r="29" spans="1:18" x14ac:dyDescent="0.25">
      <c r="A29" s="227" t="s">
        <v>438</v>
      </c>
      <c r="B29" s="273"/>
      <c r="C29" s="329" t="s">
        <v>439</v>
      </c>
      <c r="D29" s="273"/>
      <c r="E29" s="239" t="s">
        <v>43</v>
      </c>
      <c r="F29" s="239">
        <v>14</v>
      </c>
      <c r="G29" s="275">
        <v>200</v>
      </c>
      <c r="H29" s="274">
        <v>2</v>
      </c>
      <c r="I29" s="275">
        <f t="shared" ref="I29" si="9">ROUND(G29-((G29*J29)/100),2)</f>
        <v>200</v>
      </c>
      <c r="J29" s="275">
        <f t="shared" ref="J29" si="10">K$1</f>
        <v>0</v>
      </c>
      <c r="K29" s="263">
        <f t="shared" si="8"/>
        <v>400</v>
      </c>
      <c r="L29" s="329"/>
      <c r="M29" s="329"/>
      <c r="N29" s="329"/>
      <c r="O29" s="329"/>
      <c r="P29" s="329"/>
      <c r="Q29" s="329"/>
      <c r="R29" s="329"/>
    </row>
    <row r="30" spans="1:18" x14ac:dyDescent="0.25">
      <c r="A30" s="272"/>
      <c r="B30" s="273"/>
      <c r="C30" s="329"/>
      <c r="D30" s="273"/>
      <c r="E30" s="274"/>
      <c r="F30" s="274"/>
      <c r="G30" s="275"/>
      <c r="H30" s="274"/>
      <c r="I30" s="275"/>
      <c r="J30" s="275"/>
      <c r="K30" s="275"/>
      <c r="L30" s="227"/>
      <c r="M30" s="329"/>
      <c r="N30" s="329"/>
      <c r="O30" s="329"/>
      <c r="P30" s="329"/>
      <c r="Q30" s="329"/>
      <c r="R30" s="329"/>
    </row>
    <row r="31" spans="1:18" x14ac:dyDescent="0.25">
      <c r="A31" s="272"/>
      <c r="B31" s="273"/>
      <c r="C31" s="273"/>
      <c r="D31" s="273"/>
      <c r="E31" s="274"/>
      <c r="F31" s="274"/>
      <c r="G31" s="275"/>
      <c r="H31" s="274"/>
      <c r="I31" s="275"/>
      <c r="J31" s="275"/>
      <c r="K31" s="275"/>
      <c r="L31" s="227"/>
      <c r="M31" s="329"/>
      <c r="N31" s="329"/>
      <c r="O31" s="329"/>
      <c r="P31" s="329"/>
      <c r="Q31" s="329"/>
      <c r="R31" s="329"/>
    </row>
    <row r="32" spans="1:18" hidden="1" x14ac:dyDescent="0.25">
      <c r="A32" s="272"/>
      <c r="B32" s="273"/>
      <c r="C32" s="273"/>
      <c r="D32" s="273"/>
      <c r="E32" s="274"/>
      <c r="F32" s="274"/>
      <c r="G32" s="275"/>
      <c r="H32" s="274"/>
      <c r="I32" s="275"/>
      <c r="J32" s="275"/>
      <c r="K32" s="275"/>
      <c r="L32" s="329"/>
      <c r="M32" s="329"/>
      <c r="N32" s="329"/>
      <c r="O32" s="329"/>
      <c r="P32" s="329"/>
      <c r="Q32" s="329"/>
      <c r="R32" s="329"/>
    </row>
    <row r="33" spans="1:18" hidden="1" x14ac:dyDescent="0.25">
      <c r="A33" s="272"/>
      <c r="B33" s="273"/>
      <c r="C33" s="273"/>
      <c r="D33" s="273"/>
      <c r="E33" s="274"/>
      <c r="F33" s="274"/>
      <c r="G33" s="275"/>
      <c r="H33" s="274"/>
      <c r="I33" s="275"/>
      <c r="J33" s="275"/>
      <c r="K33" s="275"/>
      <c r="L33" s="329"/>
      <c r="M33" s="329"/>
      <c r="N33" s="329"/>
      <c r="O33" s="329"/>
      <c r="P33" s="329"/>
      <c r="Q33" s="329"/>
      <c r="R33" s="329"/>
    </row>
    <row r="34" spans="1:18" hidden="1" x14ac:dyDescent="0.25">
      <c r="A34" s="177" t="s">
        <v>252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329"/>
      <c r="M34" s="188" t="s">
        <v>39</v>
      </c>
      <c r="N34" s="188" t="e">
        <f>K35</f>
        <v>#REF!</v>
      </c>
      <c r="O34" s="188" t="e">
        <f>K36</f>
        <v>#REF!</v>
      </c>
      <c r="P34" s="188" t="s">
        <v>39</v>
      </c>
      <c r="Q34" s="188" t="s">
        <v>39</v>
      </c>
      <c r="R34" s="188" t="s">
        <v>39</v>
      </c>
    </row>
    <row r="35" spans="1:18" hidden="1" x14ac:dyDescent="0.25">
      <c r="A35" s="486" t="s">
        <v>253</v>
      </c>
      <c r="B35" s="487"/>
      <c r="C35" s="448" t="s">
        <v>254</v>
      </c>
      <c r="D35" s="449"/>
      <c r="E35" s="394" t="s">
        <v>479</v>
      </c>
      <c r="F35" s="394">
        <v>0</v>
      </c>
      <c r="G35" s="192">
        <v>7.7</v>
      </c>
      <c r="H35" s="394" t="e">
        <f>#REF!+#REF!+#REF!+#REF!+#REF!+#REF!+#REF!+#REF!+#REF!</f>
        <v>#REF!</v>
      </c>
      <c r="I35" s="192">
        <f>ROUND(G35-((G35*J35)/100),2)</f>
        <v>7.7</v>
      </c>
      <c r="J35" s="192">
        <f>K$3</f>
        <v>0</v>
      </c>
      <c r="K35" s="192" t="e">
        <f>H35*I35</f>
        <v>#REF!</v>
      </c>
      <c r="L35" s="329"/>
      <c r="M35" s="329"/>
      <c r="N35" s="329"/>
      <c r="O35" s="329"/>
      <c r="P35" s="329"/>
      <c r="Q35" s="329"/>
      <c r="R35" s="329"/>
    </row>
    <row r="36" spans="1:18" hidden="1" x14ac:dyDescent="0.25">
      <c r="A36" s="486" t="s">
        <v>253</v>
      </c>
      <c r="B36" s="487"/>
      <c r="C36" s="448" t="s">
        <v>254</v>
      </c>
      <c r="D36" s="449"/>
      <c r="E36" s="191" t="s">
        <v>480</v>
      </c>
      <c r="F36" s="394">
        <v>0</v>
      </c>
      <c r="G36" s="192">
        <v>7.7</v>
      </c>
      <c r="H36" s="191" t="e">
        <f>#REF!+#REF!+#REF!+#REF!+#REF!+#REF!+#REF!+#REF!+#REF!</f>
        <v>#REF!</v>
      </c>
      <c r="I36" s="192">
        <f>ROUND(G36-((G36*J36)/100),2)</f>
        <v>7.7</v>
      </c>
      <c r="J36" s="192">
        <f>K$3</f>
        <v>0</v>
      </c>
      <c r="K36" s="192" t="e">
        <f>H36*I36</f>
        <v>#REF!</v>
      </c>
      <c r="L36" s="329"/>
      <c r="M36" s="329"/>
      <c r="N36" s="329"/>
      <c r="O36" s="329"/>
      <c r="P36" s="329"/>
      <c r="Q36" s="329"/>
      <c r="R36" s="329"/>
    </row>
    <row r="37" spans="1:18" hidden="1" x14ac:dyDescent="0.25">
      <c r="A37" s="242"/>
      <c r="B37" s="243"/>
      <c r="C37" s="244"/>
      <c r="D37" s="241"/>
      <c r="E37" s="245"/>
      <c r="F37" s="329"/>
      <c r="G37" s="246"/>
      <c r="H37" s="245"/>
      <c r="I37" s="246"/>
      <c r="J37" s="246"/>
      <c r="K37" s="247"/>
      <c r="L37" s="329"/>
      <c r="M37" s="329"/>
      <c r="N37" s="329"/>
      <c r="O37" s="329"/>
      <c r="P37" s="329"/>
      <c r="Q37" s="329"/>
      <c r="R37" s="329"/>
    </row>
    <row r="38" spans="1:18" x14ac:dyDescent="0.25">
      <c r="A38" s="545" t="s">
        <v>256</v>
      </c>
      <c r="B38" s="546"/>
      <c r="C38" s="546"/>
      <c r="D38" s="546"/>
      <c r="E38" s="546"/>
      <c r="F38" s="546"/>
      <c r="G38" s="546"/>
      <c r="H38" s="546"/>
      <c r="I38" s="546"/>
      <c r="J38" s="546"/>
      <c r="K38" s="547"/>
      <c r="L38" s="329"/>
      <c r="M38" s="329"/>
      <c r="N38" s="329"/>
      <c r="O38" s="329"/>
      <c r="P38" s="329"/>
      <c r="Q38" s="329"/>
      <c r="R38" s="329"/>
    </row>
    <row r="39" spans="1:18" hidden="1" x14ac:dyDescent="0.25">
      <c r="A39" s="253"/>
      <c r="B39" s="535" t="s">
        <v>500</v>
      </c>
      <c r="C39" s="536" t="s">
        <v>39</v>
      </c>
      <c r="D39" s="536" t="s">
        <v>39</v>
      </c>
      <c r="E39" s="536" t="s">
        <v>39</v>
      </c>
      <c r="F39" s="536" t="s">
        <v>39</v>
      </c>
      <c r="G39" s="536" t="s">
        <v>39</v>
      </c>
      <c r="H39" s="536" t="s">
        <v>39</v>
      </c>
      <c r="I39" s="536" t="s">
        <v>39</v>
      </c>
      <c r="J39" s="536" t="s">
        <v>39</v>
      </c>
      <c r="K39" s="225"/>
      <c r="L39" s="329"/>
      <c r="M39" s="188" t="s">
        <v>39</v>
      </c>
      <c r="N39" s="188">
        <f>SUM(K40:K43)</f>
        <v>4118.95</v>
      </c>
      <c r="O39" s="188"/>
      <c r="P39" s="188" t="s">
        <v>39</v>
      </c>
      <c r="Q39" s="188" t="s">
        <v>39</v>
      </c>
      <c r="R39" s="188" t="s">
        <v>39</v>
      </c>
    </row>
    <row r="40" spans="1:18" hidden="1" x14ac:dyDescent="0.25">
      <c r="A40" s="544" t="s">
        <v>258</v>
      </c>
      <c r="B40" s="544" t="s">
        <v>20</v>
      </c>
      <c r="C40" s="544" t="s">
        <v>20</v>
      </c>
      <c r="D40" s="544">
        <v>1</v>
      </c>
      <c r="E40" s="249"/>
      <c r="F40" s="270">
        <v>21</v>
      </c>
      <c r="G40" s="250">
        <v>3150</v>
      </c>
      <c r="H40" s="249">
        <v>1</v>
      </c>
      <c r="I40" s="250">
        <f>ROUND(G40-((G40*J40)/100),2)</f>
        <v>3150</v>
      </c>
      <c r="J40" s="250">
        <f>K$4</f>
        <v>0</v>
      </c>
      <c r="K40" s="240">
        <f t="shared" ref="K40:K43" si="11">H40*I40</f>
        <v>3150</v>
      </c>
      <c r="L40" s="329"/>
      <c r="M40" s="329"/>
      <c r="N40" s="329"/>
      <c r="O40" s="329"/>
      <c r="P40" s="329"/>
      <c r="Q40" s="329"/>
      <c r="R40" s="329"/>
    </row>
    <row r="41" spans="1:18" hidden="1" x14ac:dyDescent="0.25">
      <c r="A41" s="544" t="s">
        <v>260</v>
      </c>
      <c r="B41" s="544" t="s">
        <v>22</v>
      </c>
      <c r="C41" s="544" t="s">
        <v>22</v>
      </c>
      <c r="D41" s="544">
        <v>1</v>
      </c>
      <c r="E41" s="249"/>
      <c r="F41" s="270">
        <v>21</v>
      </c>
      <c r="G41" s="250">
        <v>599</v>
      </c>
      <c r="H41" s="249">
        <v>1</v>
      </c>
      <c r="I41" s="250">
        <f>ROUND(G41-((G41*J41)/100),2)</f>
        <v>599</v>
      </c>
      <c r="J41" s="250">
        <f>K$5</f>
        <v>0</v>
      </c>
      <c r="K41" s="240">
        <f t="shared" si="11"/>
        <v>599</v>
      </c>
      <c r="L41" s="329"/>
      <c r="M41" s="329"/>
      <c r="N41" s="329"/>
      <c r="O41" s="329"/>
      <c r="P41" s="329"/>
      <c r="Q41" s="329"/>
      <c r="R41" s="329"/>
    </row>
    <row r="42" spans="1:18" hidden="1" x14ac:dyDescent="0.25">
      <c r="A42" s="544" t="s">
        <v>261</v>
      </c>
      <c r="B42" s="544" t="s">
        <v>24</v>
      </c>
      <c r="C42" s="544" t="s">
        <v>262</v>
      </c>
      <c r="D42" s="544">
        <v>1</v>
      </c>
      <c r="E42" s="249"/>
      <c r="F42" s="270">
        <v>21</v>
      </c>
      <c r="G42" s="250">
        <v>249.99</v>
      </c>
      <c r="H42" s="249">
        <v>1</v>
      </c>
      <c r="I42" s="250">
        <f>ROUND(G42-((G42*J42)/100),2)</f>
        <v>249.99</v>
      </c>
      <c r="J42" s="250">
        <f>K$6</f>
        <v>0</v>
      </c>
      <c r="K42" s="240">
        <f t="shared" si="11"/>
        <v>249.99</v>
      </c>
      <c r="L42" s="329"/>
      <c r="M42" s="329"/>
      <c r="N42" s="329"/>
      <c r="O42" s="329"/>
      <c r="P42" s="329"/>
      <c r="Q42" s="329"/>
      <c r="R42" s="329"/>
    </row>
    <row r="43" spans="1:18" hidden="1" x14ac:dyDescent="0.25">
      <c r="A43" s="544" t="s">
        <v>263</v>
      </c>
      <c r="B43" s="544" t="s">
        <v>26</v>
      </c>
      <c r="C43" s="544" t="s">
        <v>26</v>
      </c>
      <c r="D43" s="544">
        <v>4</v>
      </c>
      <c r="E43" s="249"/>
      <c r="F43" s="270">
        <v>21</v>
      </c>
      <c r="G43" s="250">
        <v>29.99</v>
      </c>
      <c r="H43" s="249">
        <v>4</v>
      </c>
      <c r="I43" s="250">
        <f>ROUND(G43-((G43*J43)/100),2)</f>
        <v>29.99</v>
      </c>
      <c r="J43" s="250">
        <f>K$7</f>
        <v>0</v>
      </c>
      <c r="K43" s="240">
        <f t="shared" si="11"/>
        <v>119.96</v>
      </c>
      <c r="L43" s="329"/>
      <c r="M43" s="329"/>
      <c r="N43" s="329"/>
      <c r="O43" s="329"/>
      <c r="P43" s="329"/>
      <c r="Q43" s="329"/>
      <c r="R43" s="329"/>
    </row>
    <row r="44" spans="1:18" hidden="1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</row>
    <row r="45" spans="1:18" hidden="1" x14ac:dyDescent="0.25">
      <c r="A45" s="253"/>
      <c r="B45" s="535" t="s">
        <v>501</v>
      </c>
      <c r="C45" s="536" t="s">
        <v>39</v>
      </c>
      <c r="D45" s="536" t="s">
        <v>39</v>
      </c>
      <c r="E45" s="536" t="s">
        <v>39</v>
      </c>
      <c r="F45" s="536" t="s">
        <v>39</v>
      </c>
      <c r="G45" s="536" t="s">
        <v>39</v>
      </c>
      <c r="H45" s="536" t="s">
        <v>39</v>
      </c>
      <c r="I45" s="536" t="s">
        <v>39</v>
      </c>
      <c r="J45" s="536" t="s">
        <v>39</v>
      </c>
      <c r="K45" s="225"/>
      <c r="L45" s="329"/>
      <c r="M45" s="188" t="s">
        <v>39</v>
      </c>
      <c r="N45" s="188"/>
      <c r="O45" s="188">
        <f>SUM(K46:K49)</f>
        <v>4118.95</v>
      </c>
      <c r="P45" s="188" t="s">
        <v>39</v>
      </c>
      <c r="Q45" s="188" t="s">
        <v>39</v>
      </c>
      <c r="R45" s="188" t="s">
        <v>39</v>
      </c>
    </row>
    <row r="46" spans="1:18" hidden="1" x14ac:dyDescent="0.25">
      <c r="A46" s="544" t="s">
        <v>258</v>
      </c>
      <c r="B46" s="544" t="s">
        <v>20</v>
      </c>
      <c r="C46" s="544" t="s">
        <v>259</v>
      </c>
      <c r="D46" s="544">
        <v>1</v>
      </c>
      <c r="E46" s="249"/>
      <c r="F46" s="270">
        <v>21</v>
      </c>
      <c r="G46" s="250">
        <v>3150</v>
      </c>
      <c r="H46" s="249">
        <v>1</v>
      </c>
      <c r="I46" s="250">
        <f>ROUND(G46-((G46*J46)/100),2)</f>
        <v>3150</v>
      </c>
      <c r="J46" s="250">
        <f>K$4</f>
        <v>0</v>
      </c>
      <c r="K46" s="240">
        <f t="shared" ref="K46:K49" si="12">H46*I46</f>
        <v>3150</v>
      </c>
      <c r="L46" s="329"/>
      <c r="M46" s="329"/>
      <c r="N46" s="329"/>
      <c r="O46" s="329"/>
      <c r="P46" s="329"/>
      <c r="Q46" s="329"/>
      <c r="R46" s="329"/>
    </row>
    <row r="47" spans="1:18" hidden="1" x14ac:dyDescent="0.25">
      <c r="A47" s="544" t="s">
        <v>260</v>
      </c>
      <c r="B47" s="544" t="s">
        <v>22</v>
      </c>
      <c r="C47" s="544" t="s">
        <v>442</v>
      </c>
      <c r="D47" s="544">
        <v>1</v>
      </c>
      <c r="E47" s="249"/>
      <c r="F47" s="270">
        <v>21</v>
      </c>
      <c r="G47" s="250">
        <v>599</v>
      </c>
      <c r="H47" s="249">
        <v>1</v>
      </c>
      <c r="I47" s="250">
        <f>ROUND(G47-((G47*J47)/100),2)</f>
        <v>599</v>
      </c>
      <c r="J47" s="250">
        <f>K$5</f>
        <v>0</v>
      </c>
      <c r="K47" s="240">
        <f t="shared" si="12"/>
        <v>599</v>
      </c>
      <c r="L47" s="329"/>
      <c r="M47" s="329"/>
      <c r="N47" s="329"/>
      <c r="O47" s="329"/>
      <c r="P47" s="329"/>
      <c r="Q47" s="329"/>
      <c r="R47" s="329"/>
    </row>
    <row r="48" spans="1:18" hidden="1" x14ac:dyDescent="0.25">
      <c r="A48" s="544" t="s">
        <v>261</v>
      </c>
      <c r="B48" s="544" t="s">
        <v>24</v>
      </c>
      <c r="C48" s="544" t="s">
        <v>262</v>
      </c>
      <c r="D48" s="544">
        <v>1</v>
      </c>
      <c r="E48" s="249"/>
      <c r="F48" s="270">
        <v>21</v>
      </c>
      <c r="G48" s="250">
        <v>249.99</v>
      </c>
      <c r="H48" s="249">
        <v>1</v>
      </c>
      <c r="I48" s="250">
        <f>ROUND(G48-((G48*J48)/100),2)</f>
        <v>249.99</v>
      </c>
      <c r="J48" s="250">
        <f>K$6</f>
        <v>0</v>
      </c>
      <c r="K48" s="240">
        <f t="shared" si="12"/>
        <v>249.99</v>
      </c>
      <c r="L48" s="329"/>
      <c r="M48" s="329"/>
      <c r="N48" s="329"/>
      <c r="O48" s="329"/>
      <c r="P48" s="329"/>
      <c r="Q48" s="329"/>
      <c r="R48" s="329"/>
    </row>
    <row r="49" spans="1:18" hidden="1" x14ac:dyDescent="0.25">
      <c r="A49" s="544" t="s">
        <v>263</v>
      </c>
      <c r="B49" s="544" t="s">
        <v>26</v>
      </c>
      <c r="C49" s="544" t="s">
        <v>26</v>
      </c>
      <c r="D49" s="544">
        <v>4</v>
      </c>
      <c r="E49" s="249"/>
      <c r="F49" s="270">
        <v>21</v>
      </c>
      <c r="G49" s="250">
        <v>29.99</v>
      </c>
      <c r="H49" s="249">
        <v>4</v>
      </c>
      <c r="I49" s="250">
        <f>ROUND(G49-((G49*J49)/100),2)</f>
        <v>29.99</v>
      </c>
      <c r="J49" s="250">
        <f>K$7</f>
        <v>0</v>
      </c>
      <c r="K49" s="240">
        <f t="shared" si="12"/>
        <v>119.96</v>
      </c>
      <c r="L49" s="329"/>
      <c r="M49" s="329"/>
      <c r="N49" s="329"/>
      <c r="O49" s="329"/>
      <c r="P49" s="329"/>
      <c r="Q49" s="329"/>
      <c r="R49" s="329"/>
    </row>
    <row r="50" spans="1:18" x14ac:dyDescent="0.25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</row>
    <row r="51" spans="1:18" x14ac:dyDescent="0.25">
      <c r="A51" s="401" t="s">
        <v>39</v>
      </c>
      <c r="B51" s="535" t="s">
        <v>502</v>
      </c>
      <c r="C51" s="536" t="s">
        <v>39</v>
      </c>
      <c r="D51" s="536" t="s">
        <v>39</v>
      </c>
      <c r="E51" s="536" t="s">
        <v>39</v>
      </c>
      <c r="F51" s="536" t="s">
        <v>39</v>
      </c>
      <c r="G51" s="536" t="s">
        <v>39</v>
      </c>
      <c r="H51" s="536" t="s">
        <v>39</v>
      </c>
      <c r="I51" s="536" t="s">
        <v>39</v>
      </c>
      <c r="J51" s="536" t="s">
        <v>39</v>
      </c>
      <c r="K51" s="252" t="s">
        <v>39</v>
      </c>
      <c r="L51" s="329"/>
      <c r="M51" s="188" t="s">
        <v>39</v>
      </c>
      <c r="N51" s="188"/>
      <c r="O51" s="188"/>
      <c r="P51" s="188">
        <f>SUM(K52)</f>
        <v>829</v>
      </c>
      <c r="Q51" s="188" t="s">
        <v>39</v>
      </c>
      <c r="R51" s="188" t="s">
        <v>39</v>
      </c>
    </row>
    <row r="52" spans="1:18" x14ac:dyDescent="0.25">
      <c r="A52" s="558" t="s">
        <v>503</v>
      </c>
      <c r="B52" s="558" t="s">
        <v>39</v>
      </c>
      <c r="C52" s="558" t="s">
        <v>468</v>
      </c>
      <c r="D52" s="558" t="s">
        <v>39</v>
      </c>
      <c r="E52" s="329"/>
      <c r="F52" s="270">
        <v>21</v>
      </c>
      <c r="G52" s="271">
        <v>829</v>
      </c>
      <c r="H52" s="249">
        <v>1</v>
      </c>
      <c r="I52" s="259">
        <f>ROUND(G52-((G52*J52)/100),2)</f>
        <v>829</v>
      </c>
      <c r="J52" s="259">
        <f>K$8</f>
        <v>0</v>
      </c>
      <c r="K52" s="259">
        <f t="shared" ref="K52" si="13">H52*I52</f>
        <v>829</v>
      </c>
      <c r="L52" s="329"/>
      <c r="M52" s="329"/>
      <c r="N52" s="329"/>
      <c r="O52" s="329"/>
      <c r="P52" s="329"/>
      <c r="Q52" s="329"/>
      <c r="R52" s="329"/>
    </row>
    <row r="53" spans="1:18" ht="15.75" thickBot="1" x14ac:dyDescent="0.3">
      <c r="A53" s="544"/>
      <c r="B53" s="544"/>
      <c r="C53" s="544"/>
      <c r="D53" s="544"/>
      <c r="E53" s="249"/>
      <c r="F53" s="249"/>
      <c r="G53" s="250"/>
      <c r="H53" s="249"/>
      <c r="I53" s="250"/>
      <c r="J53" s="250"/>
      <c r="K53" s="240"/>
      <c r="L53" s="329"/>
      <c r="M53" s="329"/>
      <c r="N53" s="329"/>
      <c r="O53" s="329"/>
      <c r="P53" s="329"/>
      <c r="Q53" s="329"/>
      <c r="R53" s="329"/>
    </row>
    <row r="54" spans="1:18" hidden="1" x14ac:dyDescent="0.25">
      <c r="A54" s="329"/>
      <c r="B54" s="329"/>
      <c r="C54" s="329"/>
      <c r="D54" s="329"/>
      <c r="E54" s="329"/>
      <c r="F54" s="329"/>
      <c r="G54" s="329"/>
      <c r="H54" s="329"/>
      <c r="I54" s="329"/>
      <c r="J54" s="248" t="s">
        <v>264</v>
      </c>
      <c r="K54" s="251" t="e">
        <f>SUM(K12:K53)</f>
        <v>#REF!</v>
      </c>
      <c r="L54" s="329"/>
      <c r="M54" s="329"/>
      <c r="N54" s="329"/>
      <c r="O54" s="329"/>
      <c r="P54" s="329"/>
      <c r="Q54" s="329"/>
      <c r="R54" s="329"/>
    </row>
    <row r="55" spans="1:18" ht="15.75" thickBot="1" x14ac:dyDescent="0.3">
      <c r="A55" s="329"/>
      <c r="B55" s="329"/>
      <c r="C55" s="329"/>
      <c r="D55" s="329"/>
      <c r="E55" s="329"/>
      <c r="F55" s="329"/>
      <c r="G55" s="329"/>
      <c r="H55" s="329"/>
      <c r="I55" s="548" t="s">
        <v>524</v>
      </c>
      <c r="J55" s="549"/>
      <c r="K55" s="428">
        <f>SUM(K13:K29)+K52</f>
        <v>23902</v>
      </c>
      <c r="L55" s="329"/>
      <c r="M55" s="329"/>
      <c r="N55" s="329"/>
      <c r="O55" s="329"/>
      <c r="P55" s="329"/>
      <c r="Q55" s="329"/>
      <c r="R55" s="329"/>
    </row>
    <row r="56" spans="1:18" ht="12.75" customHeight="1" x14ac:dyDescent="0.25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</row>
    <row r="57" spans="1:18" ht="12.75" customHeight="1" x14ac:dyDescent="0.25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</row>
    <row r="58" spans="1:18" ht="12.75" customHeight="1" x14ac:dyDescent="0.25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</row>
    <row r="59" spans="1:18" ht="12.75" customHeight="1" x14ac:dyDescent="0.25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</row>
    <row r="60" spans="1:18" ht="12.75" customHeight="1" x14ac:dyDescent="0.2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</row>
  </sheetData>
  <mergeCells count="65">
    <mergeCell ref="A36:B36"/>
    <mergeCell ref="B51:J51"/>
    <mergeCell ref="A52:B52"/>
    <mergeCell ref="C52:D52"/>
    <mergeCell ref="B27:J27"/>
    <mergeCell ref="C36:D36"/>
    <mergeCell ref="A28:B28"/>
    <mergeCell ref="C28:D28"/>
    <mergeCell ref="C46:D46"/>
    <mergeCell ref="A38:K38"/>
    <mergeCell ref="B39:J39"/>
    <mergeCell ref="A40:B40"/>
    <mergeCell ref="C40:D40"/>
    <mergeCell ref="A41:B41"/>
    <mergeCell ref="C41:D41"/>
    <mergeCell ref="A53:B53"/>
    <mergeCell ref="C53:D53"/>
    <mergeCell ref="A35:B35"/>
    <mergeCell ref="C35:D35"/>
    <mergeCell ref="A47:B47"/>
    <mergeCell ref="C47:D47"/>
    <mergeCell ref="A48:B48"/>
    <mergeCell ref="C48:D48"/>
    <mergeCell ref="A49:B49"/>
    <mergeCell ref="C49:D49"/>
    <mergeCell ref="A42:B42"/>
    <mergeCell ref="C42:D42"/>
    <mergeCell ref="A43:B43"/>
    <mergeCell ref="C43:D43"/>
    <mergeCell ref="B45:J45"/>
    <mergeCell ref="A46:B46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17:B17"/>
    <mergeCell ref="C17:D17"/>
    <mergeCell ref="A18:B18"/>
    <mergeCell ref="C18:D18"/>
    <mergeCell ref="B12:J12"/>
    <mergeCell ref="A13:B13"/>
    <mergeCell ref="C13:D13"/>
    <mergeCell ref="A14:B14"/>
    <mergeCell ref="C14:D14"/>
    <mergeCell ref="A15:B15"/>
    <mergeCell ref="C15:D15"/>
    <mergeCell ref="A10:B10"/>
    <mergeCell ref="C10:D10"/>
    <mergeCell ref="A11:K11"/>
    <mergeCell ref="A16:B16"/>
    <mergeCell ref="C16:D16"/>
    <mergeCell ref="I55:J55"/>
    <mergeCell ref="I4:J4"/>
    <mergeCell ref="I5:J5"/>
    <mergeCell ref="I6:J6"/>
    <mergeCell ref="I7:J7"/>
    <mergeCell ref="I8:J8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5"/>
  <sheetViews>
    <sheetView tabSelected="1" zoomScaleNormal="100" workbookViewId="0">
      <selection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45.5703125" customWidth="1"/>
  </cols>
  <sheetData>
    <row r="1" spans="1:20" s="126" customFormat="1" ht="31.5" x14ac:dyDescent="0.3">
      <c r="A1" s="124"/>
      <c r="B1" s="125"/>
      <c r="C1" s="125"/>
      <c r="G1" s="31"/>
      <c r="I1" s="423"/>
      <c r="J1" s="124"/>
      <c r="K1" s="123" t="s">
        <v>10</v>
      </c>
      <c r="L1" s="123" t="s">
        <v>8</v>
      </c>
      <c r="M1" s="123" t="s">
        <v>8</v>
      </c>
      <c r="N1" s="123" t="s">
        <v>8</v>
      </c>
      <c r="O1" s="123" t="s">
        <v>8</v>
      </c>
      <c r="P1" s="120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103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0</v>
      </c>
      <c r="H4" s="7"/>
      <c r="I4" s="411"/>
      <c r="J4" s="7"/>
      <c r="K4" s="85"/>
      <c r="L4" s="85"/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0</v>
      </c>
      <c r="H5" s="7"/>
      <c r="I5" s="411"/>
      <c r="J5" s="7"/>
      <c r="K5" s="85"/>
      <c r="L5" s="85"/>
      <c r="M5" s="85"/>
      <c r="N5" s="85"/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504</v>
      </c>
      <c r="G6" s="37">
        <f t="shared" si="1"/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98">
        <f>(K9*$I9)+(K10*$I10)+(K11*$I11)+(K12*$I12)+(K13*$I13)+(K14*$I14)+(K15*$I15)+(K16*$I16)+(K17*$I17)+(K18*$I18)+(K19*$I19)+(K20*$I20)+(K21*$I21)+(K22*$I22)+(K23*$I23)+(K24*$I24)</f>
        <v>0</v>
      </c>
      <c r="L8" s="98">
        <f>(L9*$I9)+(L10*$I10)+(L11*$I11)+(L12*$I12)+(L13*$I13)+(L14*$I14)+(L15*$I15)+(L16*$I16)+(L17*$I17)+(L18*$I18)+(L19*$I19)+(L20*$I20)+(L21*$I21)+(L22*$I22)+(L23*$I23)+(L24*$I24)</f>
        <v>0</v>
      </c>
      <c r="M8" s="98">
        <f>(M9*$I9)+(M10*$I10)+(M11*$I11)+(M12*$I12)+(M13*$I13)+(M14*$I14)+(M15*$I15)+(M16*$I16)+(M17*$I17)+(M18*$I18)+(M19*$I19)+(M20*$I20)+(M21*$I21)+(M22*$I22)+(M23*$I23)+(M24*$I24)</f>
        <v>0</v>
      </c>
      <c r="N8" s="98">
        <f>(N9*$I9)+(N10*$I10)+(N11*$I11)+(N12*$I12)+(N13*$I13)+(N14*$I14)+(N15*$I15)+(N16*$I16)+(N17*$I17)+(N18*$I18)+(N19*$I19)+(N20*$I20)+(N21*$I21)+(N22*$I22)+(N23*$I23)+(N24*$I24)</f>
        <v>0</v>
      </c>
      <c r="O8" s="98">
        <f>(O9*$I9)+(O10*$I10)+(O11*$I11)+(O12*$I12)+(O13*$I13)+(O14*$I14)+(O15*$I15)+(O16*$I16)+(O17*$I17)+(O18*$I18)+(O19*$I19)+(O20*$I20)+(O21*$I21)+(O22*$I22)+(O23*$I23)+(O24*$I24)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4" si="2">SUM(K9:O9)</f>
        <v>0</v>
      </c>
      <c r="H9" s="7"/>
      <c r="I9" s="411"/>
      <c r="J9" s="7"/>
      <c r="K9" s="87"/>
      <c r="L9" s="87"/>
      <c r="M9" s="87"/>
      <c r="N9" s="87"/>
      <c r="O9" s="87"/>
      <c r="P9" s="7"/>
      <c r="Q9" s="9">
        <f t="shared" ref="Q9:Q24" si="3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2"/>
        <v>0</v>
      </c>
      <c r="H10" s="7"/>
      <c r="I10" s="411"/>
      <c r="J10" s="7"/>
      <c r="K10" s="87"/>
      <c r="L10" s="87"/>
      <c r="M10" s="87"/>
      <c r="N10" s="87"/>
      <c r="O10" s="87"/>
      <c r="P10" s="7"/>
      <c r="Q10" s="9">
        <f t="shared" si="3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2"/>
        <v>0</v>
      </c>
      <c r="H11" s="7"/>
      <c r="I11" s="411"/>
      <c r="J11" s="7"/>
      <c r="K11" s="87"/>
      <c r="L11" s="87"/>
      <c r="M11" s="87"/>
      <c r="N11" s="87"/>
      <c r="O11" s="87"/>
      <c r="P11" s="7"/>
      <c r="Q11" s="9">
        <f t="shared" si="3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2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3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2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3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2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3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2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3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2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3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2"/>
        <v>24</v>
      </c>
      <c r="H17" s="7"/>
      <c r="I17" s="411"/>
      <c r="J17" s="7"/>
      <c r="K17" s="88">
        <v>24</v>
      </c>
      <c r="L17" s="88"/>
      <c r="M17" s="88"/>
      <c r="N17" s="88"/>
      <c r="O17" s="88"/>
      <c r="P17" s="7"/>
      <c r="Q17" s="9">
        <f t="shared" si="3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2"/>
        <v>0</v>
      </c>
      <c r="H18" s="7"/>
      <c r="I18" s="411"/>
      <c r="J18" s="7"/>
      <c r="K18" s="88">
        <v>0</v>
      </c>
      <c r="L18" s="88"/>
      <c r="M18" s="88"/>
      <c r="N18" s="88"/>
      <c r="O18" s="88"/>
      <c r="P18" s="7"/>
      <c r="Q18" s="9">
        <f t="shared" si="3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/>
      <c r="M19" s="339"/>
      <c r="N19" s="339"/>
      <c r="O19" s="339"/>
      <c r="P19" s="7"/>
      <c r="Q19" s="341">
        <v>0</v>
      </c>
      <c r="R19" s="329"/>
      <c r="S19" s="344" t="s">
        <v>505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2"/>
        <v>0</v>
      </c>
      <c r="H20" s="7"/>
      <c r="I20" s="411"/>
      <c r="J20" s="7"/>
      <c r="K20" s="88"/>
      <c r="L20" s="88"/>
      <c r="M20" s="88"/>
      <c r="N20" s="88"/>
      <c r="O20" s="88"/>
      <c r="P20" s="7"/>
      <c r="Q20" s="9">
        <f t="shared" si="3"/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 t="shared" si="2"/>
        <v>0</v>
      </c>
      <c r="H21" s="7"/>
      <c r="I21" s="411"/>
      <c r="J21" s="7"/>
      <c r="K21" s="88"/>
      <c r="L21" s="88"/>
      <c r="M21" s="88"/>
      <c r="N21" s="88"/>
      <c r="O21" s="88"/>
      <c r="P21" s="7"/>
      <c r="Q21" s="9">
        <f t="shared" si="3"/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 t="shared" si="2"/>
        <v>0</v>
      </c>
      <c r="H22" s="7"/>
      <c r="I22" s="411"/>
      <c r="J22" s="7"/>
      <c r="K22" s="88"/>
      <c r="L22" s="88"/>
      <c r="M22" s="88"/>
      <c r="N22" s="88"/>
      <c r="O22" s="88"/>
      <c r="P22" s="7"/>
      <c r="Q22" s="9">
        <f t="shared" si="3"/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 t="shared" si="2"/>
        <v>0</v>
      </c>
      <c r="H23" s="7"/>
      <c r="I23" s="411"/>
      <c r="J23" s="7"/>
      <c r="K23" s="88"/>
      <c r="L23" s="88"/>
      <c r="M23" s="88"/>
      <c r="N23" s="88"/>
      <c r="O23" s="88"/>
      <c r="P23" s="7"/>
      <c r="Q23" s="9">
        <f t="shared" si="3"/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 t="shared" si="2"/>
        <v>0</v>
      </c>
      <c r="H24" s="12"/>
      <c r="I24" s="412"/>
      <c r="J24" s="12"/>
      <c r="K24" s="89"/>
      <c r="L24" s="89"/>
      <c r="M24" s="89"/>
      <c r="N24" s="89"/>
      <c r="O24" s="89"/>
      <c r="P24" s="12"/>
      <c r="Q24" s="13">
        <f t="shared" si="3"/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99">
        <f>(K27*$I27)+(K28*$I28)+(K29*$I29)+(K30*$I30)+(K31*$I31)+(K32*$I32)+(K33*$I33)+(K34*$I34)+(K35*$I35)</f>
        <v>0</v>
      </c>
      <c r="L26" s="99">
        <f t="shared" ref="L26:O26" si="4">(L27*$I27)+(L28*$I28)+(L29*$I29)+(L30*$I30)+(L31*$I31)+(L32*$I32)+(L33*$I33)+(L34*$I34)+(L35*$I35)</f>
        <v>0</v>
      </c>
      <c r="M26" s="99">
        <f t="shared" si="4"/>
        <v>0</v>
      </c>
      <c r="N26" s="99">
        <f t="shared" si="4"/>
        <v>0</v>
      </c>
      <c r="O26" s="99">
        <f t="shared" si="4"/>
        <v>0</v>
      </c>
      <c r="P26" s="39"/>
      <c r="Q26" s="40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f t="shared" ref="G27:G35" si="5">SUM(K27:O27)</f>
        <v>4</v>
      </c>
      <c r="H27" s="7"/>
      <c r="I27" s="411"/>
      <c r="J27" s="7"/>
      <c r="K27" s="90">
        <v>4</v>
      </c>
      <c r="L27" s="90"/>
      <c r="M27" s="90"/>
      <c r="N27" s="90"/>
      <c r="O27" s="90"/>
      <c r="P27" s="7"/>
      <c r="Q27" s="9">
        <f t="shared" ref="Q27:Q35" si="6">(K27+L27+M27+N27+O27)*(I27)</f>
        <v>0</v>
      </c>
      <c r="R27" s="329"/>
      <c r="S27" s="21"/>
      <c r="T27" s="97"/>
    </row>
    <row r="28" spans="1:20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si="5"/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6"/>
        <v>0</v>
      </c>
      <c r="R28" s="329"/>
      <c r="S28" s="21"/>
      <c r="T28" s="97"/>
    </row>
    <row r="29" spans="1:20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5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5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5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5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5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5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ht="15.75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5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6"/>
        <v>0</v>
      </c>
      <c r="R35" s="329"/>
      <c r="S35" s="21"/>
      <c r="T35" s="97"/>
    </row>
    <row r="36" spans="1:20" s="21" customFormat="1" ht="15.75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99">
        <f>(K38*$I38)+(K39*$I39)+(K40*$I40)+(K41*$I41)+(K42*$I42)+(K43*$I43)+(K44*$I44)+(K45*$I45)+(K46*$I46)</f>
        <v>0</v>
      </c>
      <c r="L37" s="99">
        <f t="shared" ref="L37:O37" si="7">(L38*$I38)+(L39*$I39)+(L40*$I40)+(L41*$I41)+(L42*$I42)+(L43*$I43)+(L44*$I44)+(L45*$I45)+(L46*$I46)</f>
        <v>0</v>
      </c>
      <c r="M37" s="99">
        <f t="shared" si="7"/>
        <v>0</v>
      </c>
      <c r="N37" s="99">
        <f t="shared" si="7"/>
        <v>0</v>
      </c>
      <c r="O37" s="99">
        <f t="shared" si="7"/>
        <v>0</v>
      </c>
      <c r="P37" s="39"/>
      <c r="Q37" s="40"/>
      <c r="S37" s="118"/>
      <c r="T37" s="119"/>
    </row>
    <row r="38" spans="1:20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8">SUM(K38:O38)</f>
        <v>0</v>
      </c>
      <c r="H38" s="7"/>
      <c r="I38" s="411"/>
      <c r="J38" s="7"/>
      <c r="K38" s="90"/>
      <c r="L38" s="90"/>
      <c r="M38" s="90"/>
      <c r="N38" s="90"/>
      <c r="O38" s="90"/>
      <c r="P38" s="7"/>
      <c r="Q38" s="9">
        <f t="shared" ref="Q38:Q46" si="9">(K38+L38+M38+N38+O38)*(I38)</f>
        <v>0</v>
      </c>
      <c r="R38" s="329"/>
      <c r="S38" s="21"/>
      <c r="T38" s="97"/>
    </row>
    <row r="39" spans="1:20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8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9"/>
        <v>0</v>
      </c>
      <c r="R39" s="329"/>
      <c r="S39" s="21"/>
      <c r="T39" s="97"/>
    </row>
    <row r="40" spans="1:20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8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9"/>
        <v>0</v>
      </c>
      <c r="R40" s="329"/>
      <c r="S40" s="21"/>
      <c r="T40" s="97"/>
    </row>
    <row r="41" spans="1:20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8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9"/>
        <v>0</v>
      </c>
      <c r="R41" s="329"/>
      <c r="S41" s="21"/>
      <c r="T41" s="97"/>
    </row>
    <row r="42" spans="1:20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8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9"/>
        <v>0</v>
      </c>
      <c r="R42" s="329"/>
      <c r="S42" s="21"/>
      <c r="T42" s="97"/>
    </row>
    <row r="43" spans="1:20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8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9"/>
        <v>0</v>
      </c>
      <c r="R43" s="329"/>
      <c r="S43" s="21"/>
      <c r="T43" s="97"/>
    </row>
    <row r="44" spans="1:20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8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9"/>
        <v>0</v>
      </c>
      <c r="R44" s="329"/>
      <c r="S44" s="21"/>
      <c r="T44" s="97"/>
    </row>
    <row r="45" spans="1:20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8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9"/>
        <v>0</v>
      </c>
      <c r="R45" s="329"/>
      <c r="S45" s="21"/>
      <c r="T45" s="97"/>
    </row>
    <row r="46" spans="1:20" ht="15.75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8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9"/>
        <v>0</v>
      </c>
      <c r="R46" s="329"/>
      <c r="S46" s="21"/>
      <c r="T46" s="97"/>
    </row>
    <row r="47" spans="1:20" s="21" customFormat="1" ht="15.75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99">
        <f>(K49*$I49)+(K50*$I50)+(K51*$I51)+(K52*$I52)+(K53*$I53)+(K54*$I54)+(K55*$I55)+(K56*$I56)+(K57*$I57)</f>
        <v>0</v>
      </c>
      <c r="L48" s="99">
        <f t="shared" ref="L48:O48" si="10">(L49*$I49)+(L50*$I50)+(L51*$I51)+(L52*$I52)+(L53*$I53)+(L54*$I54)+(L55*$I55)+(L56*$I56)+(L57*$I57)</f>
        <v>0</v>
      </c>
      <c r="M48" s="99">
        <f t="shared" si="10"/>
        <v>0</v>
      </c>
      <c r="N48" s="99">
        <f t="shared" si="10"/>
        <v>0</v>
      </c>
      <c r="O48" s="99">
        <f t="shared" si="10"/>
        <v>0</v>
      </c>
      <c r="P48" s="39"/>
      <c r="Q48" s="40"/>
      <c r="S48" s="118"/>
      <c r="T48" s="119"/>
    </row>
    <row r="49" spans="1:20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1">SUM(K49:O49)</f>
        <v>0</v>
      </c>
      <c r="H49" s="7"/>
      <c r="I49" s="411"/>
      <c r="J49" s="7"/>
      <c r="K49" s="90"/>
      <c r="L49" s="90"/>
      <c r="M49" s="90"/>
      <c r="N49" s="90"/>
      <c r="O49" s="90"/>
      <c r="P49" s="7"/>
      <c r="Q49" s="9">
        <f t="shared" ref="Q49:Q57" si="12">(K49+L49+M49+N49+O49)*(I49)</f>
        <v>0</v>
      </c>
      <c r="R49" s="329"/>
      <c r="S49" s="21"/>
      <c r="T49" s="97"/>
    </row>
    <row r="50" spans="1:20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1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2"/>
        <v>0</v>
      </c>
      <c r="R50" s="329"/>
      <c r="S50" s="21"/>
      <c r="T50" s="97"/>
    </row>
    <row r="51" spans="1:20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1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2"/>
        <v>0</v>
      </c>
      <c r="R51" s="329"/>
      <c r="S51" s="21"/>
      <c r="T51" s="97"/>
    </row>
    <row r="52" spans="1:20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1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2"/>
        <v>0</v>
      </c>
      <c r="R52" s="329"/>
      <c r="S52" s="21"/>
      <c r="T52" s="97"/>
    </row>
    <row r="53" spans="1:20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1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2"/>
        <v>0</v>
      </c>
      <c r="R53" s="329"/>
      <c r="S53" s="21"/>
      <c r="T53" s="97"/>
    </row>
    <row r="54" spans="1:20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1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2"/>
        <v>0</v>
      </c>
      <c r="R54" s="329"/>
      <c r="S54" s="21"/>
      <c r="T54" s="97"/>
    </row>
    <row r="55" spans="1:20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1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2"/>
        <v>0</v>
      </c>
      <c r="R55" s="329"/>
      <c r="S55" s="21"/>
      <c r="T55" s="97"/>
    </row>
    <row r="56" spans="1:20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1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2"/>
        <v>0</v>
      </c>
      <c r="R56" s="329"/>
      <c r="S56" s="21"/>
      <c r="T56" s="97"/>
    </row>
    <row r="57" spans="1:20" ht="15.75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1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2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00">
        <f>(K60*$I60)+(K61*$I61)+(K62*$I62)+(K63*$I63)+(K64*$I64)+(K65*$I65)+(K66*$I66)+(K67*$I67)+(K68*$I68)</f>
        <v>0</v>
      </c>
      <c r="L59" s="100">
        <f t="shared" ref="L59:O59" si="13">(L60*$I60)+(L61*$I61)+(L62*$I62)+(L63*$I63)+(L64*$I64)+(L65*$I65)+(L66*$I66)+(L67*$I67)+(L68*$I68)</f>
        <v>0</v>
      </c>
      <c r="M59" s="100">
        <f t="shared" si="13"/>
        <v>0</v>
      </c>
      <c r="N59" s="100">
        <f t="shared" si="13"/>
        <v>0</v>
      </c>
      <c r="O59" s="100">
        <f t="shared" si="13"/>
        <v>0</v>
      </c>
      <c r="P59" s="39"/>
      <c r="Q59" s="40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f t="shared" ref="G60:G68" si="14">SUM(K60:O60)</f>
        <v>0</v>
      </c>
      <c r="H60" s="7"/>
      <c r="I60" s="411"/>
      <c r="J60" s="7"/>
      <c r="K60" s="93"/>
      <c r="L60" s="93"/>
      <c r="M60" s="93"/>
      <c r="N60" s="93"/>
      <c r="O60" s="93"/>
      <c r="P60" s="7"/>
      <c r="Q60" s="9">
        <f t="shared" ref="Q60:Q68" si="15">(K60+L60+M60+N60+O60)*(I60)</f>
        <v>0</v>
      </c>
      <c r="R60" s="329"/>
      <c r="S60" s="21"/>
      <c r="T60" s="97"/>
    </row>
    <row r="61" spans="1:20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si="14"/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5"/>
        <v>0</v>
      </c>
      <c r="R61" s="329"/>
      <c r="S61" s="21"/>
      <c r="T61" s="97"/>
    </row>
    <row r="62" spans="1:20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4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5"/>
        <v>0</v>
      </c>
      <c r="R62" s="329"/>
      <c r="S62" s="21"/>
      <c r="T62" s="97"/>
    </row>
    <row r="63" spans="1:20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4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5"/>
        <v>0</v>
      </c>
      <c r="R63" s="329"/>
      <c r="S63" s="21"/>
      <c r="T63" s="97"/>
    </row>
    <row r="64" spans="1:20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4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5"/>
        <v>0</v>
      </c>
      <c r="R64" s="329"/>
      <c r="S64" s="97"/>
      <c r="T64" s="97"/>
    </row>
    <row r="65" spans="1:20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4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5"/>
        <v>0</v>
      </c>
      <c r="R65" s="329"/>
      <c r="S65" s="97"/>
      <c r="T65" s="97"/>
    </row>
    <row r="66" spans="1:20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4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5"/>
        <v>0</v>
      </c>
      <c r="R66" s="329"/>
      <c r="S66" s="97"/>
      <c r="T66" s="97"/>
    </row>
    <row r="67" spans="1:20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4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5"/>
        <v>0</v>
      </c>
      <c r="R67" s="329"/>
      <c r="S67" s="97"/>
      <c r="T67" s="97"/>
    </row>
    <row r="68" spans="1:20" ht="15.75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si="14"/>
        <v>0</v>
      </c>
      <c r="H68" s="12"/>
      <c r="I68" s="412"/>
      <c r="J68" s="12"/>
      <c r="K68" s="94"/>
      <c r="L68" s="94"/>
      <c r="M68" s="94"/>
      <c r="N68" s="94"/>
      <c r="O68" s="94"/>
      <c r="P68" s="12"/>
      <c r="Q68" s="13">
        <f t="shared" si="15"/>
        <v>0</v>
      </c>
      <c r="R68" s="329"/>
      <c r="S68" s="97"/>
      <c r="T68" s="97"/>
    </row>
    <row r="69" spans="1:20" s="7" customFormat="1" ht="15.75" thickBot="1" x14ac:dyDescent="0.3">
      <c r="I69" s="417"/>
      <c r="K69" s="96"/>
      <c r="L69" s="96"/>
      <c r="M69" s="96"/>
      <c r="N69" s="96"/>
      <c r="O69" s="96"/>
      <c r="S69" s="21"/>
      <c r="T69" s="21"/>
    </row>
    <row r="70" spans="1:20" s="47" customFormat="1" ht="15.75" x14ac:dyDescent="0.25">
      <c r="A70" s="48"/>
      <c r="B70" s="49" t="s">
        <v>357</v>
      </c>
      <c r="C70" s="49"/>
      <c r="D70" s="49"/>
      <c r="E70" s="49"/>
      <c r="F70" s="49"/>
      <c r="G70" s="49"/>
      <c r="H70" s="49"/>
      <c r="I70" s="418"/>
      <c r="J70" s="49"/>
      <c r="K70" s="101">
        <f>(K71*$I71)+(K72*$I72)+(K73*$I73)+(K74*$I74)+(K75*$I75)+(K76*$I76)+(K77*$I77)+(K78*$I78)+(K79*$I79)+(K80*$I80)+(K82*$I82)+(K83*$I83)</f>
        <v>0</v>
      </c>
      <c r="L70" s="101">
        <f t="shared" ref="L70:O70" si="16">(L71*$I71)+(L72*$I72)+(L73*$I73)+(L74*$I74)+(L75*$I75)+(L76*$I76)+(L77*$I77)+(L78*$I78)+(L79*$I79)+(L80*$I80)+(L82*$I82)+(L83*$I83)</f>
        <v>0</v>
      </c>
      <c r="M70" s="101">
        <f t="shared" si="16"/>
        <v>0</v>
      </c>
      <c r="N70" s="101">
        <f t="shared" si="16"/>
        <v>0</v>
      </c>
      <c r="O70" s="101">
        <f t="shared" si="16"/>
        <v>0</v>
      </c>
      <c r="P70" s="49"/>
      <c r="Q70" s="50"/>
      <c r="S70" s="51"/>
    </row>
    <row r="71" spans="1:20" x14ac:dyDescent="0.25">
      <c r="A71" s="34" t="s">
        <v>358</v>
      </c>
      <c r="B71" s="69" t="s">
        <v>359</v>
      </c>
      <c r="C71" s="80"/>
      <c r="D71" s="52"/>
      <c r="E71" s="1" t="s">
        <v>311</v>
      </c>
      <c r="F71" s="1" t="s">
        <v>286</v>
      </c>
      <c r="G71" s="1">
        <f t="shared" ref="G71:G83" si="17">SUM(K71:O71)</f>
        <v>0</v>
      </c>
      <c r="H71" s="7"/>
      <c r="I71" s="411"/>
      <c r="J71" s="7"/>
      <c r="K71" s="85"/>
      <c r="L71" s="85"/>
      <c r="M71" s="85"/>
      <c r="N71" s="85"/>
      <c r="O71" s="85"/>
      <c r="P71" s="7"/>
      <c r="Q71" s="9">
        <f t="shared" ref="Q71:Q83" si="18">(K71+L71+M71+N71+O71)*(I71)</f>
        <v>0</v>
      </c>
      <c r="R71" s="329"/>
      <c r="S71" s="97"/>
      <c r="T71" s="97"/>
    </row>
    <row r="72" spans="1:20" x14ac:dyDescent="0.25">
      <c r="A72" s="34" t="s">
        <v>360</v>
      </c>
      <c r="B72" s="69" t="s">
        <v>361</v>
      </c>
      <c r="C72" s="80"/>
      <c r="D72" s="52"/>
      <c r="E72" s="1" t="s">
        <v>362</v>
      </c>
      <c r="F72" s="1" t="s">
        <v>286</v>
      </c>
      <c r="G72" s="1">
        <f t="shared" si="17"/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si="18"/>
        <v>0</v>
      </c>
      <c r="R72" s="329"/>
      <c r="S72" s="97"/>
      <c r="T72" s="97"/>
    </row>
    <row r="73" spans="1:20" x14ac:dyDescent="0.25">
      <c r="A73" s="34" t="s">
        <v>363</v>
      </c>
      <c r="B73" s="69" t="s">
        <v>364</v>
      </c>
      <c r="C73" s="80"/>
      <c r="D73" s="52"/>
      <c r="E73" s="1" t="s">
        <v>4</v>
      </c>
      <c r="F73" s="1" t="s">
        <v>286</v>
      </c>
      <c r="G73" s="1">
        <f t="shared" si="17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8"/>
        <v>0</v>
      </c>
      <c r="R73" s="329"/>
      <c r="S73" s="97"/>
      <c r="T73" s="97"/>
    </row>
    <row r="74" spans="1:20" x14ac:dyDescent="0.25">
      <c r="A74" s="35" t="s">
        <v>365</v>
      </c>
      <c r="B74" s="70" t="s">
        <v>366</v>
      </c>
      <c r="C74" s="81"/>
      <c r="D74" s="52"/>
      <c r="E74" s="1" t="s">
        <v>311</v>
      </c>
      <c r="F74" s="1" t="s">
        <v>286</v>
      </c>
      <c r="G74" s="1">
        <f t="shared" si="17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8"/>
        <v>0</v>
      </c>
      <c r="R74" s="329"/>
      <c r="S74" s="97"/>
      <c r="T74" s="97"/>
    </row>
    <row r="75" spans="1:20" x14ac:dyDescent="0.25">
      <c r="A75" s="35" t="s">
        <v>367</v>
      </c>
      <c r="B75" s="70" t="s">
        <v>368</v>
      </c>
      <c r="C75" s="81"/>
      <c r="D75" s="52"/>
      <c r="E75" s="1" t="s">
        <v>4</v>
      </c>
      <c r="F75" s="1" t="s">
        <v>286</v>
      </c>
      <c r="G75" s="1">
        <f t="shared" si="17"/>
        <v>0</v>
      </c>
      <c r="H75" s="7"/>
      <c r="I75" s="411"/>
      <c r="J75" s="7"/>
      <c r="K75" s="85"/>
      <c r="L75" s="85"/>
      <c r="M75" s="85"/>
      <c r="N75" s="85"/>
      <c r="O75" s="85"/>
      <c r="P75" s="7"/>
      <c r="Q75" s="9">
        <f t="shared" si="18"/>
        <v>0</v>
      </c>
      <c r="R75" s="329"/>
      <c r="S75" s="97"/>
      <c r="T75" s="97"/>
    </row>
    <row r="76" spans="1:20" x14ac:dyDescent="0.25">
      <c r="A76" s="35" t="s">
        <v>369</v>
      </c>
      <c r="B76" s="70" t="s">
        <v>370</v>
      </c>
      <c r="C76" s="81"/>
      <c r="D76" s="52"/>
      <c r="E76" s="1" t="s">
        <v>296</v>
      </c>
      <c r="F76" s="1" t="s">
        <v>286</v>
      </c>
      <c r="G76" s="1">
        <f t="shared" si="17"/>
        <v>0</v>
      </c>
      <c r="H76" s="7"/>
      <c r="I76" s="411"/>
      <c r="J76" s="7"/>
      <c r="K76" s="85"/>
      <c r="L76" s="85"/>
      <c r="M76" s="85"/>
      <c r="N76" s="85"/>
      <c r="O76" s="85"/>
      <c r="P76" s="7"/>
      <c r="Q76" s="9">
        <f t="shared" si="18"/>
        <v>0</v>
      </c>
      <c r="R76" s="329"/>
      <c r="S76" s="97"/>
      <c r="T76" s="97"/>
    </row>
    <row r="77" spans="1:20" x14ac:dyDescent="0.25">
      <c r="A77" s="35" t="s">
        <v>371</v>
      </c>
      <c r="B77" s="70" t="s">
        <v>372</v>
      </c>
      <c r="C77" s="81"/>
      <c r="D77" s="52"/>
      <c r="E77" s="1" t="s">
        <v>296</v>
      </c>
      <c r="F77" s="1" t="s">
        <v>286</v>
      </c>
      <c r="G77" s="1">
        <f t="shared" si="17"/>
        <v>0</v>
      </c>
      <c r="H77" s="7"/>
      <c r="I77" s="411"/>
      <c r="J77" s="7"/>
      <c r="K77" s="85"/>
      <c r="L77" s="85"/>
      <c r="M77" s="85"/>
      <c r="N77" s="85"/>
      <c r="O77" s="85"/>
      <c r="P77" s="7"/>
      <c r="Q77" s="9">
        <f t="shared" si="18"/>
        <v>0</v>
      </c>
      <c r="R77" s="329"/>
      <c r="S77" s="97"/>
      <c r="T77" s="97"/>
    </row>
    <row r="78" spans="1:20" x14ac:dyDescent="0.25">
      <c r="A78" s="35" t="s">
        <v>373</v>
      </c>
      <c r="B78" s="70" t="s">
        <v>374</v>
      </c>
      <c r="C78" s="81"/>
      <c r="D78" s="52"/>
      <c r="E78" s="1" t="s">
        <v>311</v>
      </c>
      <c r="F78" s="1" t="s">
        <v>286</v>
      </c>
      <c r="G78" s="1">
        <f t="shared" si="17"/>
        <v>0</v>
      </c>
      <c r="H78" s="7"/>
      <c r="I78" s="411"/>
      <c r="J78" s="7"/>
      <c r="K78" s="85"/>
      <c r="L78" s="85"/>
      <c r="M78" s="85"/>
      <c r="N78" s="85"/>
      <c r="O78" s="85"/>
      <c r="P78" s="7"/>
      <c r="Q78" s="9">
        <f t="shared" si="18"/>
        <v>0</v>
      </c>
      <c r="R78" s="329"/>
      <c r="S78" s="97"/>
      <c r="T78" s="97"/>
    </row>
    <row r="79" spans="1:20" x14ac:dyDescent="0.25">
      <c r="A79" s="35" t="s">
        <v>375</v>
      </c>
      <c r="B79" s="70" t="s">
        <v>376</v>
      </c>
      <c r="C79" s="81"/>
      <c r="D79" s="52"/>
      <c r="E79" s="1" t="s">
        <v>311</v>
      </c>
      <c r="F79" s="1" t="s">
        <v>286</v>
      </c>
      <c r="G79" s="1">
        <f t="shared" si="17"/>
        <v>0</v>
      </c>
      <c r="H79" s="7"/>
      <c r="I79" s="411"/>
      <c r="J79" s="7"/>
      <c r="K79" s="85"/>
      <c r="L79" s="85"/>
      <c r="M79" s="85"/>
      <c r="N79" s="85"/>
      <c r="O79" s="85"/>
      <c r="P79" s="7"/>
      <c r="Q79" s="9">
        <f t="shared" si="18"/>
        <v>0</v>
      </c>
      <c r="R79" s="329"/>
      <c r="S79" s="97"/>
      <c r="T79" s="97"/>
    </row>
    <row r="80" spans="1:20" x14ac:dyDescent="0.25">
      <c r="A80" s="136" t="s">
        <v>377</v>
      </c>
      <c r="B80" s="142" t="s">
        <v>378</v>
      </c>
      <c r="C80" s="137"/>
      <c r="D80" s="138"/>
      <c r="E80" s="139" t="s">
        <v>292</v>
      </c>
      <c r="F80" s="139" t="s">
        <v>286</v>
      </c>
      <c r="G80" s="1">
        <f t="shared" si="17"/>
        <v>0</v>
      </c>
      <c r="H80" s="7"/>
      <c r="I80" s="419"/>
      <c r="J80" s="7"/>
      <c r="K80" s="140"/>
      <c r="L80" s="140"/>
      <c r="M80" s="140"/>
      <c r="N80" s="140"/>
      <c r="O80" s="140"/>
      <c r="P80" s="7"/>
      <c r="Q80" s="141">
        <f t="shared" si="18"/>
        <v>0</v>
      </c>
      <c r="R80" s="329"/>
      <c r="S80" s="97"/>
      <c r="T80" s="97"/>
    </row>
    <row r="81" spans="1:20" x14ac:dyDescent="0.25">
      <c r="A81" s="136" t="s">
        <v>379</v>
      </c>
      <c r="B81" s="142" t="s">
        <v>380</v>
      </c>
      <c r="C81" s="137"/>
      <c r="D81" s="138"/>
      <c r="E81" s="139" t="s">
        <v>292</v>
      </c>
      <c r="F81" s="139" t="s">
        <v>286</v>
      </c>
      <c r="G81" s="1">
        <f t="shared" si="17"/>
        <v>0</v>
      </c>
      <c r="H81" s="7"/>
      <c r="I81" s="419"/>
      <c r="J81" s="7"/>
      <c r="K81" s="140"/>
      <c r="L81" s="140"/>
      <c r="M81" s="140"/>
      <c r="N81" s="140"/>
      <c r="O81" s="140"/>
      <c r="P81" s="7"/>
      <c r="Q81" s="141">
        <f t="shared" si="18"/>
        <v>0</v>
      </c>
      <c r="R81" s="329"/>
      <c r="S81" s="97"/>
      <c r="T81" s="97"/>
    </row>
    <row r="82" spans="1:20" x14ac:dyDescent="0.25">
      <c r="A82" s="136" t="s">
        <v>381</v>
      </c>
      <c r="B82" s="142" t="s">
        <v>382</v>
      </c>
      <c r="C82" s="137"/>
      <c r="D82" s="138"/>
      <c r="E82" s="139" t="s">
        <v>292</v>
      </c>
      <c r="F82" s="139" t="s">
        <v>286</v>
      </c>
      <c r="G82" s="1">
        <f t="shared" si="17"/>
        <v>0</v>
      </c>
      <c r="H82" s="7"/>
      <c r="I82" s="419"/>
      <c r="J82" s="7"/>
      <c r="K82" s="140"/>
      <c r="L82" s="140"/>
      <c r="M82" s="140"/>
      <c r="N82" s="140"/>
      <c r="O82" s="140"/>
      <c r="P82" s="7"/>
      <c r="Q82" s="141">
        <f t="shared" si="18"/>
        <v>0</v>
      </c>
      <c r="R82" s="329"/>
      <c r="S82" s="97"/>
      <c r="T82" s="97"/>
    </row>
    <row r="83" spans="1:20" ht="15.75" thickBot="1" x14ac:dyDescent="0.3">
      <c r="A83" s="36" t="s">
        <v>389</v>
      </c>
      <c r="B83" s="71" t="s">
        <v>390</v>
      </c>
      <c r="C83" s="82"/>
      <c r="D83" s="60"/>
      <c r="E83" s="37" t="s">
        <v>391</v>
      </c>
      <c r="F83" s="37" t="s">
        <v>286</v>
      </c>
      <c r="G83" s="37">
        <f t="shared" si="17"/>
        <v>1</v>
      </c>
      <c r="H83" s="12"/>
      <c r="I83" s="412"/>
      <c r="J83" s="12"/>
      <c r="K83" s="95">
        <v>1</v>
      </c>
      <c r="L83" s="95"/>
      <c r="M83" s="95"/>
      <c r="N83" s="95"/>
      <c r="O83" s="95"/>
      <c r="P83" s="12"/>
      <c r="Q83" s="13">
        <f t="shared" si="18"/>
        <v>0</v>
      </c>
      <c r="R83" s="329"/>
      <c r="S83" s="329"/>
      <c r="T83" s="329"/>
    </row>
    <row r="84" spans="1:20" ht="15.75" thickBot="1" x14ac:dyDescent="0.3">
      <c r="A84" s="329"/>
      <c r="D84" s="329"/>
      <c r="E84" s="329"/>
      <c r="F84" s="329"/>
      <c r="G84" s="329"/>
      <c r="H84" s="329"/>
      <c r="I84" s="6"/>
      <c r="J84" s="329"/>
      <c r="P84" s="329"/>
      <c r="Q84" s="329"/>
      <c r="R84" s="329"/>
      <c r="S84" s="329"/>
      <c r="T84" s="329"/>
    </row>
    <row r="85" spans="1:20" ht="15.75" thickBot="1" x14ac:dyDescent="0.3">
      <c r="N85" s="499" t="s">
        <v>524</v>
      </c>
      <c r="O85" s="500"/>
      <c r="P85" s="421"/>
      <c r="Q85" s="422">
        <f>SUM(Q3:Q84)</f>
        <v>0</v>
      </c>
    </row>
  </sheetData>
  <mergeCells count="1">
    <mergeCell ref="N85:O85"/>
  </mergeCell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513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style="232" customWidth="1"/>
    <col min="2" max="2" width="7.85546875" style="232" customWidth="1"/>
    <col min="3" max="3" width="14.85546875" style="232" customWidth="1"/>
    <col min="4" max="4" width="49" style="232" customWidth="1"/>
    <col min="5" max="6" width="7.85546875" style="232" customWidth="1"/>
    <col min="7" max="7" width="13.7109375" style="232" customWidth="1"/>
    <col min="8" max="8" width="9.7109375" style="232" customWidth="1"/>
    <col min="9" max="9" width="13.7109375" style="232" customWidth="1"/>
    <col min="10" max="10" width="7" style="232" customWidth="1"/>
    <col min="11" max="11" width="13.7109375" style="232" customWidth="1"/>
    <col min="12" max="12" width="17.85546875" style="97" hidden="1" customWidth="1"/>
    <col min="13" max="16" width="0" style="97" hidden="1" customWidth="1"/>
    <col min="17" max="17" width="15.7109375" style="97" hidden="1" customWidth="1"/>
    <col min="18" max="21" width="0" style="97" hidden="1" customWidth="1"/>
    <col min="22" max="39" width="14.85546875" style="97"/>
    <col min="40" max="256" width="14.85546875" style="232"/>
    <col min="257" max="257" width="14.85546875" style="232" customWidth="1"/>
    <col min="258" max="258" width="7.85546875" style="232" customWidth="1"/>
    <col min="259" max="259" width="14.85546875" style="232" customWidth="1"/>
    <col min="260" max="260" width="23.42578125" style="232" customWidth="1"/>
    <col min="261" max="262" width="7.85546875" style="232" customWidth="1"/>
    <col min="263" max="263" width="13.7109375" style="232" customWidth="1"/>
    <col min="264" max="264" width="9.7109375" style="232" customWidth="1"/>
    <col min="265" max="265" width="13.7109375" style="232" customWidth="1"/>
    <col min="266" max="266" width="7" style="232" customWidth="1"/>
    <col min="267" max="267" width="13.7109375" style="232" customWidth="1"/>
    <col min="268" max="512" width="14.85546875" style="232"/>
    <col min="513" max="513" width="14.85546875" style="232" customWidth="1"/>
    <col min="514" max="514" width="7.85546875" style="232" customWidth="1"/>
    <col min="515" max="515" width="14.85546875" style="232" customWidth="1"/>
    <col min="516" max="516" width="23.42578125" style="232" customWidth="1"/>
    <col min="517" max="518" width="7.85546875" style="232" customWidth="1"/>
    <col min="519" max="519" width="13.7109375" style="232" customWidth="1"/>
    <col min="520" max="520" width="9.7109375" style="232" customWidth="1"/>
    <col min="521" max="521" width="13.7109375" style="232" customWidth="1"/>
    <col min="522" max="522" width="7" style="232" customWidth="1"/>
    <col min="523" max="523" width="13.7109375" style="232" customWidth="1"/>
    <col min="524" max="768" width="14.85546875" style="232"/>
    <col min="769" max="769" width="14.85546875" style="232" customWidth="1"/>
    <col min="770" max="770" width="7.85546875" style="232" customWidth="1"/>
    <col min="771" max="771" width="14.85546875" style="232" customWidth="1"/>
    <col min="772" max="772" width="23.42578125" style="232" customWidth="1"/>
    <col min="773" max="774" width="7.85546875" style="232" customWidth="1"/>
    <col min="775" max="775" width="13.7109375" style="232" customWidth="1"/>
    <col min="776" max="776" width="9.7109375" style="232" customWidth="1"/>
    <col min="777" max="777" width="13.7109375" style="232" customWidth="1"/>
    <col min="778" max="778" width="7" style="232" customWidth="1"/>
    <col min="779" max="779" width="13.7109375" style="232" customWidth="1"/>
    <col min="780" max="1024" width="14.85546875" style="232"/>
    <col min="1025" max="1025" width="14.85546875" style="232" customWidth="1"/>
    <col min="1026" max="1026" width="7.85546875" style="232" customWidth="1"/>
    <col min="1027" max="1027" width="14.85546875" style="232" customWidth="1"/>
    <col min="1028" max="1028" width="23.42578125" style="232" customWidth="1"/>
    <col min="1029" max="1030" width="7.85546875" style="232" customWidth="1"/>
    <col min="1031" max="1031" width="13.7109375" style="232" customWidth="1"/>
    <col min="1032" max="1032" width="9.7109375" style="232" customWidth="1"/>
    <col min="1033" max="1033" width="13.7109375" style="232" customWidth="1"/>
    <col min="1034" max="1034" width="7" style="232" customWidth="1"/>
    <col min="1035" max="1035" width="13.7109375" style="232" customWidth="1"/>
    <col min="1036" max="1280" width="14.85546875" style="232"/>
    <col min="1281" max="1281" width="14.85546875" style="232" customWidth="1"/>
    <col min="1282" max="1282" width="7.85546875" style="232" customWidth="1"/>
    <col min="1283" max="1283" width="14.85546875" style="232" customWidth="1"/>
    <col min="1284" max="1284" width="23.42578125" style="232" customWidth="1"/>
    <col min="1285" max="1286" width="7.85546875" style="232" customWidth="1"/>
    <col min="1287" max="1287" width="13.7109375" style="232" customWidth="1"/>
    <col min="1288" max="1288" width="9.7109375" style="232" customWidth="1"/>
    <col min="1289" max="1289" width="13.7109375" style="232" customWidth="1"/>
    <col min="1290" max="1290" width="7" style="232" customWidth="1"/>
    <col min="1291" max="1291" width="13.7109375" style="232" customWidth="1"/>
    <col min="1292" max="1536" width="14.85546875" style="232"/>
    <col min="1537" max="1537" width="14.85546875" style="232" customWidth="1"/>
    <col min="1538" max="1538" width="7.85546875" style="232" customWidth="1"/>
    <col min="1539" max="1539" width="14.85546875" style="232" customWidth="1"/>
    <col min="1540" max="1540" width="23.42578125" style="232" customWidth="1"/>
    <col min="1541" max="1542" width="7.85546875" style="232" customWidth="1"/>
    <col min="1543" max="1543" width="13.7109375" style="232" customWidth="1"/>
    <col min="1544" max="1544" width="9.7109375" style="232" customWidth="1"/>
    <col min="1545" max="1545" width="13.7109375" style="232" customWidth="1"/>
    <col min="1546" max="1546" width="7" style="232" customWidth="1"/>
    <col min="1547" max="1547" width="13.7109375" style="232" customWidth="1"/>
    <col min="1548" max="1792" width="14.85546875" style="232"/>
    <col min="1793" max="1793" width="14.85546875" style="232" customWidth="1"/>
    <col min="1794" max="1794" width="7.85546875" style="232" customWidth="1"/>
    <col min="1795" max="1795" width="14.85546875" style="232" customWidth="1"/>
    <col min="1796" max="1796" width="23.42578125" style="232" customWidth="1"/>
    <col min="1797" max="1798" width="7.85546875" style="232" customWidth="1"/>
    <col min="1799" max="1799" width="13.7109375" style="232" customWidth="1"/>
    <col min="1800" max="1800" width="9.7109375" style="232" customWidth="1"/>
    <col min="1801" max="1801" width="13.7109375" style="232" customWidth="1"/>
    <col min="1802" max="1802" width="7" style="232" customWidth="1"/>
    <col min="1803" max="1803" width="13.7109375" style="232" customWidth="1"/>
    <col min="1804" max="2048" width="14.85546875" style="232"/>
    <col min="2049" max="2049" width="14.85546875" style="232" customWidth="1"/>
    <col min="2050" max="2050" width="7.85546875" style="232" customWidth="1"/>
    <col min="2051" max="2051" width="14.85546875" style="232" customWidth="1"/>
    <col min="2052" max="2052" width="23.42578125" style="232" customWidth="1"/>
    <col min="2053" max="2054" width="7.85546875" style="232" customWidth="1"/>
    <col min="2055" max="2055" width="13.7109375" style="232" customWidth="1"/>
    <col min="2056" max="2056" width="9.7109375" style="232" customWidth="1"/>
    <col min="2057" max="2057" width="13.7109375" style="232" customWidth="1"/>
    <col min="2058" max="2058" width="7" style="232" customWidth="1"/>
    <col min="2059" max="2059" width="13.7109375" style="232" customWidth="1"/>
    <col min="2060" max="2304" width="14.85546875" style="232"/>
    <col min="2305" max="2305" width="14.85546875" style="232" customWidth="1"/>
    <col min="2306" max="2306" width="7.85546875" style="232" customWidth="1"/>
    <col min="2307" max="2307" width="14.85546875" style="232" customWidth="1"/>
    <col min="2308" max="2308" width="23.42578125" style="232" customWidth="1"/>
    <col min="2309" max="2310" width="7.85546875" style="232" customWidth="1"/>
    <col min="2311" max="2311" width="13.7109375" style="232" customWidth="1"/>
    <col min="2312" max="2312" width="9.7109375" style="232" customWidth="1"/>
    <col min="2313" max="2313" width="13.7109375" style="232" customWidth="1"/>
    <col min="2314" max="2314" width="7" style="232" customWidth="1"/>
    <col min="2315" max="2315" width="13.7109375" style="232" customWidth="1"/>
    <col min="2316" max="2560" width="14.85546875" style="232"/>
    <col min="2561" max="2561" width="14.85546875" style="232" customWidth="1"/>
    <col min="2562" max="2562" width="7.85546875" style="232" customWidth="1"/>
    <col min="2563" max="2563" width="14.85546875" style="232" customWidth="1"/>
    <col min="2564" max="2564" width="23.42578125" style="232" customWidth="1"/>
    <col min="2565" max="2566" width="7.85546875" style="232" customWidth="1"/>
    <col min="2567" max="2567" width="13.7109375" style="232" customWidth="1"/>
    <col min="2568" max="2568" width="9.7109375" style="232" customWidth="1"/>
    <col min="2569" max="2569" width="13.7109375" style="232" customWidth="1"/>
    <col min="2570" max="2570" width="7" style="232" customWidth="1"/>
    <col min="2571" max="2571" width="13.7109375" style="232" customWidth="1"/>
    <col min="2572" max="2816" width="14.85546875" style="232"/>
    <col min="2817" max="2817" width="14.85546875" style="232" customWidth="1"/>
    <col min="2818" max="2818" width="7.85546875" style="232" customWidth="1"/>
    <col min="2819" max="2819" width="14.85546875" style="232" customWidth="1"/>
    <col min="2820" max="2820" width="23.42578125" style="232" customWidth="1"/>
    <col min="2821" max="2822" width="7.85546875" style="232" customWidth="1"/>
    <col min="2823" max="2823" width="13.7109375" style="232" customWidth="1"/>
    <col min="2824" max="2824" width="9.7109375" style="232" customWidth="1"/>
    <col min="2825" max="2825" width="13.7109375" style="232" customWidth="1"/>
    <col min="2826" max="2826" width="7" style="232" customWidth="1"/>
    <col min="2827" max="2827" width="13.7109375" style="232" customWidth="1"/>
    <col min="2828" max="3072" width="14.85546875" style="232"/>
    <col min="3073" max="3073" width="14.85546875" style="232" customWidth="1"/>
    <col min="3074" max="3074" width="7.85546875" style="232" customWidth="1"/>
    <col min="3075" max="3075" width="14.85546875" style="232" customWidth="1"/>
    <col min="3076" max="3076" width="23.42578125" style="232" customWidth="1"/>
    <col min="3077" max="3078" width="7.85546875" style="232" customWidth="1"/>
    <col min="3079" max="3079" width="13.7109375" style="232" customWidth="1"/>
    <col min="3080" max="3080" width="9.7109375" style="232" customWidth="1"/>
    <col min="3081" max="3081" width="13.7109375" style="232" customWidth="1"/>
    <col min="3082" max="3082" width="7" style="232" customWidth="1"/>
    <col min="3083" max="3083" width="13.7109375" style="232" customWidth="1"/>
    <col min="3084" max="3328" width="14.85546875" style="232"/>
    <col min="3329" max="3329" width="14.85546875" style="232" customWidth="1"/>
    <col min="3330" max="3330" width="7.85546875" style="232" customWidth="1"/>
    <col min="3331" max="3331" width="14.85546875" style="232" customWidth="1"/>
    <col min="3332" max="3332" width="23.42578125" style="232" customWidth="1"/>
    <col min="3333" max="3334" width="7.85546875" style="232" customWidth="1"/>
    <col min="3335" max="3335" width="13.7109375" style="232" customWidth="1"/>
    <col min="3336" max="3336" width="9.7109375" style="232" customWidth="1"/>
    <col min="3337" max="3337" width="13.7109375" style="232" customWidth="1"/>
    <col min="3338" max="3338" width="7" style="232" customWidth="1"/>
    <col min="3339" max="3339" width="13.7109375" style="232" customWidth="1"/>
    <col min="3340" max="3584" width="14.85546875" style="232"/>
    <col min="3585" max="3585" width="14.85546875" style="232" customWidth="1"/>
    <col min="3586" max="3586" width="7.85546875" style="232" customWidth="1"/>
    <col min="3587" max="3587" width="14.85546875" style="232" customWidth="1"/>
    <col min="3588" max="3588" width="23.42578125" style="232" customWidth="1"/>
    <col min="3589" max="3590" width="7.85546875" style="232" customWidth="1"/>
    <col min="3591" max="3591" width="13.7109375" style="232" customWidth="1"/>
    <col min="3592" max="3592" width="9.7109375" style="232" customWidth="1"/>
    <col min="3593" max="3593" width="13.7109375" style="232" customWidth="1"/>
    <col min="3594" max="3594" width="7" style="232" customWidth="1"/>
    <col min="3595" max="3595" width="13.7109375" style="232" customWidth="1"/>
    <col min="3596" max="3840" width="14.85546875" style="232"/>
    <col min="3841" max="3841" width="14.85546875" style="232" customWidth="1"/>
    <col min="3842" max="3842" width="7.85546875" style="232" customWidth="1"/>
    <col min="3843" max="3843" width="14.85546875" style="232" customWidth="1"/>
    <col min="3844" max="3844" width="23.42578125" style="232" customWidth="1"/>
    <col min="3845" max="3846" width="7.85546875" style="232" customWidth="1"/>
    <col min="3847" max="3847" width="13.7109375" style="232" customWidth="1"/>
    <col min="3848" max="3848" width="9.7109375" style="232" customWidth="1"/>
    <col min="3849" max="3849" width="13.7109375" style="232" customWidth="1"/>
    <col min="3850" max="3850" width="7" style="232" customWidth="1"/>
    <col min="3851" max="3851" width="13.7109375" style="232" customWidth="1"/>
    <col min="3852" max="4096" width="14.85546875" style="232"/>
    <col min="4097" max="4097" width="14.85546875" style="232" customWidth="1"/>
    <col min="4098" max="4098" width="7.85546875" style="232" customWidth="1"/>
    <col min="4099" max="4099" width="14.85546875" style="232" customWidth="1"/>
    <col min="4100" max="4100" width="23.42578125" style="232" customWidth="1"/>
    <col min="4101" max="4102" width="7.85546875" style="232" customWidth="1"/>
    <col min="4103" max="4103" width="13.7109375" style="232" customWidth="1"/>
    <col min="4104" max="4104" width="9.7109375" style="232" customWidth="1"/>
    <col min="4105" max="4105" width="13.7109375" style="232" customWidth="1"/>
    <col min="4106" max="4106" width="7" style="232" customWidth="1"/>
    <col min="4107" max="4107" width="13.7109375" style="232" customWidth="1"/>
    <col min="4108" max="4352" width="14.85546875" style="232"/>
    <col min="4353" max="4353" width="14.85546875" style="232" customWidth="1"/>
    <col min="4354" max="4354" width="7.85546875" style="232" customWidth="1"/>
    <col min="4355" max="4355" width="14.85546875" style="232" customWidth="1"/>
    <col min="4356" max="4356" width="23.42578125" style="232" customWidth="1"/>
    <col min="4357" max="4358" width="7.85546875" style="232" customWidth="1"/>
    <col min="4359" max="4359" width="13.7109375" style="232" customWidth="1"/>
    <col min="4360" max="4360" width="9.7109375" style="232" customWidth="1"/>
    <col min="4361" max="4361" width="13.7109375" style="232" customWidth="1"/>
    <col min="4362" max="4362" width="7" style="232" customWidth="1"/>
    <col min="4363" max="4363" width="13.7109375" style="232" customWidth="1"/>
    <col min="4364" max="4608" width="14.85546875" style="232"/>
    <col min="4609" max="4609" width="14.85546875" style="232" customWidth="1"/>
    <col min="4610" max="4610" width="7.85546875" style="232" customWidth="1"/>
    <col min="4611" max="4611" width="14.85546875" style="232" customWidth="1"/>
    <col min="4612" max="4612" width="23.42578125" style="232" customWidth="1"/>
    <col min="4613" max="4614" width="7.85546875" style="232" customWidth="1"/>
    <col min="4615" max="4615" width="13.7109375" style="232" customWidth="1"/>
    <col min="4616" max="4616" width="9.7109375" style="232" customWidth="1"/>
    <col min="4617" max="4617" width="13.7109375" style="232" customWidth="1"/>
    <col min="4618" max="4618" width="7" style="232" customWidth="1"/>
    <col min="4619" max="4619" width="13.7109375" style="232" customWidth="1"/>
    <col min="4620" max="4864" width="14.85546875" style="232"/>
    <col min="4865" max="4865" width="14.85546875" style="232" customWidth="1"/>
    <col min="4866" max="4866" width="7.85546875" style="232" customWidth="1"/>
    <col min="4867" max="4867" width="14.85546875" style="232" customWidth="1"/>
    <col min="4868" max="4868" width="23.42578125" style="232" customWidth="1"/>
    <col min="4869" max="4870" width="7.85546875" style="232" customWidth="1"/>
    <col min="4871" max="4871" width="13.7109375" style="232" customWidth="1"/>
    <col min="4872" max="4872" width="9.7109375" style="232" customWidth="1"/>
    <col min="4873" max="4873" width="13.7109375" style="232" customWidth="1"/>
    <col min="4874" max="4874" width="7" style="232" customWidth="1"/>
    <col min="4875" max="4875" width="13.7109375" style="232" customWidth="1"/>
    <col min="4876" max="5120" width="14.85546875" style="232"/>
    <col min="5121" max="5121" width="14.85546875" style="232" customWidth="1"/>
    <col min="5122" max="5122" width="7.85546875" style="232" customWidth="1"/>
    <col min="5123" max="5123" width="14.85546875" style="232" customWidth="1"/>
    <col min="5124" max="5124" width="23.42578125" style="232" customWidth="1"/>
    <col min="5125" max="5126" width="7.85546875" style="232" customWidth="1"/>
    <col min="5127" max="5127" width="13.7109375" style="232" customWidth="1"/>
    <col min="5128" max="5128" width="9.7109375" style="232" customWidth="1"/>
    <col min="5129" max="5129" width="13.7109375" style="232" customWidth="1"/>
    <col min="5130" max="5130" width="7" style="232" customWidth="1"/>
    <col min="5131" max="5131" width="13.7109375" style="232" customWidth="1"/>
    <col min="5132" max="5376" width="14.85546875" style="232"/>
    <col min="5377" max="5377" width="14.85546875" style="232" customWidth="1"/>
    <col min="5378" max="5378" width="7.85546875" style="232" customWidth="1"/>
    <col min="5379" max="5379" width="14.85546875" style="232" customWidth="1"/>
    <col min="5380" max="5380" width="23.42578125" style="232" customWidth="1"/>
    <col min="5381" max="5382" width="7.85546875" style="232" customWidth="1"/>
    <col min="5383" max="5383" width="13.7109375" style="232" customWidth="1"/>
    <col min="5384" max="5384" width="9.7109375" style="232" customWidth="1"/>
    <col min="5385" max="5385" width="13.7109375" style="232" customWidth="1"/>
    <col min="5386" max="5386" width="7" style="232" customWidth="1"/>
    <col min="5387" max="5387" width="13.7109375" style="232" customWidth="1"/>
    <col min="5388" max="5632" width="14.85546875" style="232"/>
    <col min="5633" max="5633" width="14.85546875" style="232" customWidth="1"/>
    <col min="5634" max="5634" width="7.85546875" style="232" customWidth="1"/>
    <col min="5635" max="5635" width="14.85546875" style="232" customWidth="1"/>
    <col min="5636" max="5636" width="23.42578125" style="232" customWidth="1"/>
    <col min="5637" max="5638" width="7.85546875" style="232" customWidth="1"/>
    <col min="5639" max="5639" width="13.7109375" style="232" customWidth="1"/>
    <col min="5640" max="5640" width="9.7109375" style="232" customWidth="1"/>
    <col min="5641" max="5641" width="13.7109375" style="232" customWidth="1"/>
    <col min="5642" max="5642" width="7" style="232" customWidth="1"/>
    <col min="5643" max="5643" width="13.7109375" style="232" customWidth="1"/>
    <col min="5644" max="5888" width="14.85546875" style="232"/>
    <col min="5889" max="5889" width="14.85546875" style="232" customWidth="1"/>
    <col min="5890" max="5890" width="7.85546875" style="232" customWidth="1"/>
    <col min="5891" max="5891" width="14.85546875" style="232" customWidth="1"/>
    <col min="5892" max="5892" width="23.42578125" style="232" customWidth="1"/>
    <col min="5893" max="5894" width="7.85546875" style="232" customWidth="1"/>
    <col min="5895" max="5895" width="13.7109375" style="232" customWidth="1"/>
    <col min="5896" max="5896" width="9.7109375" style="232" customWidth="1"/>
    <col min="5897" max="5897" width="13.7109375" style="232" customWidth="1"/>
    <col min="5898" max="5898" width="7" style="232" customWidth="1"/>
    <col min="5899" max="5899" width="13.7109375" style="232" customWidth="1"/>
    <col min="5900" max="6144" width="14.85546875" style="232"/>
    <col min="6145" max="6145" width="14.85546875" style="232" customWidth="1"/>
    <col min="6146" max="6146" width="7.85546875" style="232" customWidth="1"/>
    <col min="6147" max="6147" width="14.85546875" style="232" customWidth="1"/>
    <col min="6148" max="6148" width="23.42578125" style="232" customWidth="1"/>
    <col min="6149" max="6150" width="7.85546875" style="232" customWidth="1"/>
    <col min="6151" max="6151" width="13.7109375" style="232" customWidth="1"/>
    <col min="6152" max="6152" width="9.7109375" style="232" customWidth="1"/>
    <col min="6153" max="6153" width="13.7109375" style="232" customWidth="1"/>
    <col min="6154" max="6154" width="7" style="232" customWidth="1"/>
    <col min="6155" max="6155" width="13.7109375" style="232" customWidth="1"/>
    <col min="6156" max="6400" width="14.85546875" style="232"/>
    <col min="6401" max="6401" width="14.85546875" style="232" customWidth="1"/>
    <col min="6402" max="6402" width="7.85546875" style="232" customWidth="1"/>
    <col min="6403" max="6403" width="14.85546875" style="232" customWidth="1"/>
    <col min="6404" max="6404" width="23.42578125" style="232" customWidth="1"/>
    <col min="6405" max="6406" width="7.85546875" style="232" customWidth="1"/>
    <col min="6407" max="6407" width="13.7109375" style="232" customWidth="1"/>
    <col min="6408" max="6408" width="9.7109375" style="232" customWidth="1"/>
    <col min="6409" max="6409" width="13.7109375" style="232" customWidth="1"/>
    <col min="6410" max="6410" width="7" style="232" customWidth="1"/>
    <col min="6411" max="6411" width="13.7109375" style="232" customWidth="1"/>
    <col min="6412" max="6656" width="14.85546875" style="232"/>
    <col min="6657" max="6657" width="14.85546875" style="232" customWidth="1"/>
    <col min="6658" max="6658" width="7.85546875" style="232" customWidth="1"/>
    <col min="6659" max="6659" width="14.85546875" style="232" customWidth="1"/>
    <col min="6660" max="6660" width="23.42578125" style="232" customWidth="1"/>
    <col min="6661" max="6662" width="7.85546875" style="232" customWidth="1"/>
    <col min="6663" max="6663" width="13.7109375" style="232" customWidth="1"/>
    <col min="6664" max="6664" width="9.7109375" style="232" customWidth="1"/>
    <col min="6665" max="6665" width="13.7109375" style="232" customWidth="1"/>
    <col min="6666" max="6666" width="7" style="232" customWidth="1"/>
    <col min="6667" max="6667" width="13.7109375" style="232" customWidth="1"/>
    <col min="6668" max="6912" width="14.85546875" style="232"/>
    <col min="6913" max="6913" width="14.85546875" style="232" customWidth="1"/>
    <col min="6914" max="6914" width="7.85546875" style="232" customWidth="1"/>
    <col min="6915" max="6915" width="14.85546875" style="232" customWidth="1"/>
    <col min="6916" max="6916" width="23.42578125" style="232" customWidth="1"/>
    <col min="6917" max="6918" width="7.85546875" style="232" customWidth="1"/>
    <col min="6919" max="6919" width="13.7109375" style="232" customWidth="1"/>
    <col min="6920" max="6920" width="9.7109375" style="232" customWidth="1"/>
    <col min="6921" max="6921" width="13.7109375" style="232" customWidth="1"/>
    <col min="6922" max="6922" width="7" style="232" customWidth="1"/>
    <col min="6923" max="6923" width="13.7109375" style="232" customWidth="1"/>
    <col min="6924" max="7168" width="14.85546875" style="232"/>
    <col min="7169" max="7169" width="14.85546875" style="232" customWidth="1"/>
    <col min="7170" max="7170" width="7.85546875" style="232" customWidth="1"/>
    <col min="7171" max="7171" width="14.85546875" style="232" customWidth="1"/>
    <col min="7172" max="7172" width="23.42578125" style="232" customWidth="1"/>
    <col min="7173" max="7174" width="7.85546875" style="232" customWidth="1"/>
    <col min="7175" max="7175" width="13.7109375" style="232" customWidth="1"/>
    <col min="7176" max="7176" width="9.7109375" style="232" customWidth="1"/>
    <col min="7177" max="7177" width="13.7109375" style="232" customWidth="1"/>
    <col min="7178" max="7178" width="7" style="232" customWidth="1"/>
    <col min="7179" max="7179" width="13.7109375" style="232" customWidth="1"/>
    <col min="7180" max="7424" width="14.85546875" style="232"/>
    <col min="7425" max="7425" width="14.85546875" style="232" customWidth="1"/>
    <col min="7426" max="7426" width="7.85546875" style="232" customWidth="1"/>
    <col min="7427" max="7427" width="14.85546875" style="232" customWidth="1"/>
    <col min="7428" max="7428" width="23.42578125" style="232" customWidth="1"/>
    <col min="7429" max="7430" width="7.85546875" style="232" customWidth="1"/>
    <col min="7431" max="7431" width="13.7109375" style="232" customWidth="1"/>
    <col min="7432" max="7432" width="9.7109375" style="232" customWidth="1"/>
    <col min="7433" max="7433" width="13.7109375" style="232" customWidth="1"/>
    <col min="7434" max="7434" width="7" style="232" customWidth="1"/>
    <col min="7435" max="7435" width="13.7109375" style="232" customWidth="1"/>
    <col min="7436" max="7680" width="14.85546875" style="232"/>
    <col min="7681" max="7681" width="14.85546875" style="232" customWidth="1"/>
    <col min="7682" max="7682" width="7.85546875" style="232" customWidth="1"/>
    <col min="7683" max="7683" width="14.85546875" style="232" customWidth="1"/>
    <col min="7684" max="7684" width="23.42578125" style="232" customWidth="1"/>
    <col min="7685" max="7686" width="7.85546875" style="232" customWidth="1"/>
    <col min="7687" max="7687" width="13.7109375" style="232" customWidth="1"/>
    <col min="7688" max="7688" width="9.7109375" style="232" customWidth="1"/>
    <col min="7689" max="7689" width="13.7109375" style="232" customWidth="1"/>
    <col min="7690" max="7690" width="7" style="232" customWidth="1"/>
    <col min="7691" max="7691" width="13.7109375" style="232" customWidth="1"/>
    <col min="7692" max="7936" width="14.85546875" style="232"/>
    <col min="7937" max="7937" width="14.85546875" style="232" customWidth="1"/>
    <col min="7938" max="7938" width="7.85546875" style="232" customWidth="1"/>
    <col min="7939" max="7939" width="14.85546875" style="232" customWidth="1"/>
    <col min="7940" max="7940" width="23.42578125" style="232" customWidth="1"/>
    <col min="7941" max="7942" width="7.85546875" style="232" customWidth="1"/>
    <col min="7943" max="7943" width="13.7109375" style="232" customWidth="1"/>
    <col min="7944" max="7944" width="9.7109375" style="232" customWidth="1"/>
    <col min="7945" max="7945" width="13.7109375" style="232" customWidth="1"/>
    <col min="7946" max="7946" width="7" style="232" customWidth="1"/>
    <col min="7947" max="7947" width="13.7109375" style="232" customWidth="1"/>
    <col min="7948" max="8192" width="14.85546875" style="232"/>
    <col min="8193" max="8193" width="14.85546875" style="232" customWidth="1"/>
    <col min="8194" max="8194" width="7.85546875" style="232" customWidth="1"/>
    <col min="8195" max="8195" width="14.85546875" style="232" customWidth="1"/>
    <col min="8196" max="8196" width="23.42578125" style="232" customWidth="1"/>
    <col min="8197" max="8198" width="7.85546875" style="232" customWidth="1"/>
    <col min="8199" max="8199" width="13.7109375" style="232" customWidth="1"/>
    <col min="8200" max="8200" width="9.7109375" style="232" customWidth="1"/>
    <col min="8201" max="8201" width="13.7109375" style="232" customWidth="1"/>
    <col min="8202" max="8202" width="7" style="232" customWidth="1"/>
    <col min="8203" max="8203" width="13.7109375" style="232" customWidth="1"/>
    <col min="8204" max="8448" width="14.85546875" style="232"/>
    <col min="8449" max="8449" width="14.85546875" style="232" customWidth="1"/>
    <col min="8450" max="8450" width="7.85546875" style="232" customWidth="1"/>
    <col min="8451" max="8451" width="14.85546875" style="232" customWidth="1"/>
    <col min="8452" max="8452" width="23.42578125" style="232" customWidth="1"/>
    <col min="8453" max="8454" width="7.85546875" style="232" customWidth="1"/>
    <col min="8455" max="8455" width="13.7109375" style="232" customWidth="1"/>
    <col min="8456" max="8456" width="9.7109375" style="232" customWidth="1"/>
    <col min="8457" max="8457" width="13.7109375" style="232" customWidth="1"/>
    <col min="8458" max="8458" width="7" style="232" customWidth="1"/>
    <col min="8459" max="8459" width="13.7109375" style="232" customWidth="1"/>
    <col min="8460" max="8704" width="14.85546875" style="232"/>
    <col min="8705" max="8705" width="14.85546875" style="232" customWidth="1"/>
    <col min="8706" max="8706" width="7.85546875" style="232" customWidth="1"/>
    <col min="8707" max="8707" width="14.85546875" style="232" customWidth="1"/>
    <col min="8708" max="8708" width="23.42578125" style="232" customWidth="1"/>
    <col min="8709" max="8710" width="7.85546875" style="232" customWidth="1"/>
    <col min="8711" max="8711" width="13.7109375" style="232" customWidth="1"/>
    <col min="8712" max="8712" width="9.7109375" style="232" customWidth="1"/>
    <col min="8713" max="8713" width="13.7109375" style="232" customWidth="1"/>
    <col min="8714" max="8714" width="7" style="232" customWidth="1"/>
    <col min="8715" max="8715" width="13.7109375" style="232" customWidth="1"/>
    <col min="8716" max="8960" width="14.85546875" style="232"/>
    <col min="8961" max="8961" width="14.85546875" style="232" customWidth="1"/>
    <col min="8962" max="8962" width="7.85546875" style="232" customWidth="1"/>
    <col min="8963" max="8963" width="14.85546875" style="232" customWidth="1"/>
    <col min="8964" max="8964" width="23.42578125" style="232" customWidth="1"/>
    <col min="8965" max="8966" width="7.85546875" style="232" customWidth="1"/>
    <col min="8967" max="8967" width="13.7109375" style="232" customWidth="1"/>
    <col min="8968" max="8968" width="9.7109375" style="232" customWidth="1"/>
    <col min="8969" max="8969" width="13.7109375" style="232" customWidth="1"/>
    <col min="8970" max="8970" width="7" style="232" customWidth="1"/>
    <col min="8971" max="8971" width="13.7109375" style="232" customWidth="1"/>
    <col min="8972" max="9216" width="14.85546875" style="232"/>
    <col min="9217" max="9217" width="14.85546875" style="232" customWidth="1"/>
    <col min="9218" max="9218" width="7.85546875" style="232" customWidth="1"/>
    <col min="9219" max="9219" width="14.85546875" style="232" customWidth="1"/>
    <col min="9220" max="9220" width="23.42578125" style="232" customWidth="1"/>
    <col min="9221" max="9222" width="7.85546875" style="232" customWidth="1"/>
    <col min="9223" max="9223" width="13.7109375" style="232" customWidth="1"/>
    <col min="9224" max="9224" width="9.7109375" style="232" customWidth="1"/>
    <col min="9225" max="9225" width="13.7109375" style="232" customWidth="1"/>
    <col min="9226" max="9226" width="7" style="232" customWidth="1"/>
    <col min="9227" max="9227" width="13.7109375" style="232" customWidth="1"/>
    <col min="9228" max="9472" width="14.85546875" style="232"/>
    <col min="9473" max="9473" width="14.85546875" style="232" customWidth="1"/>
    <col min="9474" max="9474" width="7.85546875" style="232" customWidth="1"/>
    <col min="9475" max="9475" width="14.85546875" style="232" customWidth="1"/>
    <col min="9476" max="9476" width="23.42578125" style="232" customWidth="1"/>
    <col min="9477" max="9478" width="7.85546875" style="232" customWidth="1"/>
    <col min="9479" max="9479" width="13.7109375" style="232" customWidth="1"/>
    <col min="9480" max="9480" width="9.7109375" style="232" customWidth="1"/>
    <col min="9481" max="9481" width="13.7109375" style="232" customWidth="1"/>
    <col min="9482" max="9482" width="7" style="232" customWidth="1"/>
    <col min="9483" max="9483" width="13.7109375" style="232" customWidth="1"/>
    <col min="9484" max="9728" width="14.85546875" style="232"/>
    <col min="9729" max="9729" width="14.85546875" style="232" customWidth="1"/>
    <col min="9730" max="9730" width="7.85546875" style="232" customWidth="1"/>
    <col min="9731" max="9731" width="14.85546875" style="232" customWidth="1"/>
    <col min="9732" max="9732" width="23.42578125" style="232" customWidth="1"/>
    <col min="9733" max="9734" width="7.85546875" style="232" customWidth="1"/>
    <col min="9735" max="9735" width="13.7109375" style="232" customWidth="1"/>
    <col min="9736" max="9736" width="9.7109375" style="232" customWidth="1"/>
    <col min="9737" max="9737" width="13.7109375" style="232" customWidth="1"/>
    <col min="9738" max="9738" width="7" style="232" customWidth="1"/>
    <col min="9739" max="9739" width="13.7109375" style="232" customWidth="1"/>
    <col min="9740" max="9984" width="14.85546875" style="232"/>
    <col min="9985" max="9985" width="14.85546875" style="232" customWidth="1"/>
    <col min="9986" max="9986" width="7.85546875" style="232" customWidth="1"/>
    <col min="9987" max="9987" width="14.85546875" style="232" customWidth="1"/>
    <col min="9988" max="9988" width="23.42578125" style="232" customWidth="1"/>
    <col min="9989" max="9990" width="7.85546875" style="232" customWidth="1"/>
    <col min="9991" max="9991" width="13.7109375" style="232" customWidth="1"/>
    <col min="9992" max="9992" width="9.7109375" style="232" customWidth="1"/>
    <col min="9993" max="9993" width="13.7109375" style="232" customWidth="1"/>
    <col min="9994" max="9994" width="7" style="232" customWidth="1"/>
    <col min="9995" max="9995" width="13.7109375" style="232" customWidth="1"/>
    <col min="9996" max="10240" width="14.85546875" style="232"/>
    <col min="10241" max="10241" width="14.85546875" style="232" customWidth="1"/>
    <col min="10242" max="10242" width="7.85546875" style="232" customWidth="1"/>
    <col min="10243" max="10243" width="14.85546875" style="232" customWidth="1"/>
    <col min="10244" max="10244" width="23.42578125" style="232" customWidth="1"/>
    <col min="10245" max="10246" width="7.85546875" style="232" customWidth="1"/>
    <col min="10247" max="10247" width="13.7109375" style="232" customWidth="1"/>
    <col min="10248" max="10248" width="9.7109375" style="232" customWidth="1"/>
    <col min="10249" max="10249" width="13.7109375" style="232" customWidth="1"/>
    <col min="10250" max="10250" width="7" style="232" customWidth="1"/>
    <col min="10251" max="10251" width="13.7109375" style="232" customWidth="1"/>
    <col min="10252" max="10496" width="14.85546875" style="232"/>
    <col min="10497" max="10497" width="14.85546875" style="232" customWidth="1"/>
    <col min="10498" max="10498" width="7.85546875" style="232" customWidth="1"/>
    <col min="10499" max="10499" width="14.85546875" style="232" customWidth="1"/>
    <col min="10500" max="10500" width="23.42578125" style="232" customWidth="1"/>
    <col min="10501" max="10502" width="7.85546875" style="232" customWidth="1"/>
    <col min="10503" max="10503" width="13.7109375" style="232" customWidth="1"/>
    <col min="10504" max="10504" width="9.7109375" style="232" customWidth="1"/>
    <col min="10505" max="10505" width="13.7109375" style="232" customWidth="1"/>
    <col min="10506" max="10506" width="7" style="232" customWidth="1"/>
    <col min="10507" max="10507" width="13.7109375" style="232" customWidth="1"/>
    <col min="10508" max="10752" width="14.85546875" style="232"/>
    <col min="10753" max="10753" width="14.85546875" style="232" customWidth="1"/>
    <col min="10754" max="10754" width="7.85546875" style="232" customWidth="1"/>
    <col min="10755" max="10755" width="14.85546875" style="232" customWidth="1"/>
    <col min="10756" max="10756" width="23.42578125" style="232" customWidth="1"/>
    <col min="10757" max="10758" width="7.85546875" style="232" customWidth="1"/>
    <col min="10759" max="10759" width="13.7109375" style="232" customWidth="1"/>
    <col min="10760" max="10760" width="9.7109375" style="232" customWidth="1"/>
    <col min="10761" max="10761" width="13.7109375" style="232" customWidth="1"/>
    <col min="10762" max="10762" width="7" style="232" customWidth="1"/>
    <col min="10763" max="10763" width="13.7109375" style="232" customWidth="1"/>
    <col min="10764" max="11008" width="14.85546875" style="232"/>
    <col min="11009" max="11009" width="14.85546875" style="232" customWidth="1"/>
    <col min="11010" max="11010" width="7.85546875" style="232" customWidth="1"/>
    <col min="11011" max="11011" width="14.85546875" style="232" customWidth="1"/>
    <col min="11012" max="11012" width="23.42578125" style="232" customWidth="1"/>
    <col min="11013" max="11014" width="7.85546875" style="232" customWidth="1"/>
    <col min="11015" max="11015" width="13.7109375" style="232" customWidth="1"/>
    <col min="11016" max="11016" width="9.7109375" style="232" customWidth="1"/>
    <col min="11017" max="11017" width="13.7109375" style="232" customWidth="1"/>
    <col min="11018" max="11018" width="7" style="232" customWidth="1"/>
    <col min="11019" max="11019" width="13.7109375" style="232" customWidth="1"/>
    <col min="11020" max="11264" width="14.85546875" style="232"/>
    <col min="11265" max="11265" width="14.85546875" style="232" customWidth="1"/>
    <col min="11266" max="11266" width="7.85546875" style="232" customWidth="1"/>
    <col min="11267" max="11267" width="14.85546875" style="232" customWidth="1"/>
    <col min="11268" max="11268" width="23.42578125" style="232" customWidth="1"/>
    <col min="11269" max="11270" width="7.85546875" style="232" customWidth="1"/>
    <col min="11271" max="11271" width="13.7109375" style="232" customWidth="1"/>
    <col min="11272" max="11272" width="9.7109375" style="232" customWidth="1"/>
    <col min="11273" max="11273" width="13.7109375" style="232" customWidth="1"/>
    <col min="11274" max="11274" width="7" style="232" customWidth="1"/>
    <col min="11275" max="11275" width="13.7109375" style="232" customWidth="1"/>
    <col min="11276" max="11520" width="14.85546875" style="232"/>
    <col min="11521" max="11521" width="14.85546875" style="232" customWidth="1"/>
    <col min="11522" max="11522" width="7.85546875" style="232" customWidth="1"/>
    <col min="11523" max="11523" width="14.85546875" style="232" customWidth="1"/>
    <col min="11524" max="11524" width="23.42578125" style="232" customWidth="1"/>
    <col min="11525" max="11526" width="7.85546875" style="232" customWidth="1"/>
    <col min="11527" max="11527" width="13.7109375" style="232" customWidth="1"/>
    <col min="11528" max="11528" width="9.7109375" style="232" customWidth="1"/>
    <col min="11529" max="11529" width="13.7109375" style="232" customWidth="1"/>
    <col min="11530" max="11530" width="7" style="232" customWidth="1"/>
    <col min="11531" max="11531" width="13.7109375" style="232" customWidth="1"/>
    <col min="11532" max="11776" width="14.85546875" style="232"/>
    <col min="11777" max="11777" width="14.85546875" style="232" customWidth="1"/>
    <col min="11778" max="11778" width="7.85546875" style="232" customWidth="1"/>
    <col min="11779" max="11779" width="14.85546875" style="232" customWidth="1"/>
    <col min="11780" max="11780" width="23.42578125" style="232" customWidth="1"/>
    <col min="11781" max="11782" width="7.85546875" style="232" customWidth="1"/>
    <col min="11783" max="11783" width="13.7109375" style="232" customWidth="1"/>
    <col min="11784" max="11784" width="9.7109375" style="232" customWidth="1"/>
    <col min="11785" max="11785" width="13.7109375" style="232" customWidth="1"/>
    <col min="11786" max="11786" width="7" style="232" customWidth="1"/>
    <col min="11787" max="11787" width="13.7109375" style="232" customWidth="1"/>
    <col min="11788" max="12032" width="14.85546875" style="232"/>
    <col min="12033" max="12033" width="14.85546875" style="232" customWidth="1"/>
    <col min="12034" max="12034" width="7.85546875" style="232" customWidth="1"/>
    <col min="12035" max="12035" width="14.85546875" style="232" customWidth="1"/>
    <col min="12036" max="12036" width="23.42578125" style="232" customWidth="1"/>
    <col min="12037" max="12038" width="7.85546875" style="232" customWidth="1"/>
    <col min="12039" max="12039" width="13.7109375" style="232" customWidth="1"/>
    <col min="12040" max="12040" width="9.7109375" style="232" customWidth="1"/>
    <col min="12041" max="12041" width="13.7109375" style="232" customWidth="1"/>
    <col min="12042" max="12042" width="7" style="232" customWidth="1"/>
    <col min="12043" max="12043" width="13.7109375" style="232" customWidth="1"/>
    <col min="12044" max="12288" width="14.85546875" style="232"/>
    <col min="12289" max="12289" width="14.85546875" style="232" customWidth="1"/>
    <col min="12290" max="12290" width="7.85546875" style="232" customWidth="1"/>
    <col min="12291" max="12291" width="14.85546875" style="232" customWidth="1"/>
    <col min="12292" max="12292" width="23.42578125" style="232" customWidth="1"/>
    <col min="12293" max="12294" width="7.85546875" style="232" customWidth="1"/>
    <col min="12295" max="12295" width="13.7109375" style="232" customWidth="1"/>
    <col min="12296" max="12296" width="9.7109375" style="232" customWidth="1"/>
    <col min="12297" max="12297" width="13.7109375" style="232" customWidth="1"/>
    <col min="12298" max="12298" width="7" style="232" customWidth="1"/>
    <col min="12299" max="12299" width="13.7109375" style="232" customWidth="1"/>
    <col min="12300" max="12544" width="14.85546875" style="232"/>
    <col min="12545" max="12545" width="14.85546875" style="232" customWidth="1"/>
    <col min="12546" max="12546" width="7.85546875" style="232" customWidth="1"/>
    <col min="12547" max="12547" width="14.85546875" style="232" customWidth="1"/>
    <col min="12548" max="12548" width="23.42578125" style="232" customWidth="1"/>
    <col min="12549" max="12550" width="7.85546875" style="232" customWidth="1"/>
    <col min="12551" max="12551" width="13.7109375" style="232" customWidth="1"/>
    <col min="12552" max="12552" width="9.7109375" style="232" customWidth="1"/>
    <col min="12553" max="12553" width="13.7109375" style="232" customWidth="1"/>
    <col min="12554" max="12554" width="7" style="232" customWidth="1"/>
    <col min="12555" max="12555" width="13.7109375" style="232" customWidth="1"/>
    <col min="12556" max="12800" width="14.85546875" style="232"/>
    <col min="12801" max="12801" width="14.85546875" style="232" customWidth="1"/>
    <col min="12802" max="12802" width="7.85546875" style="232" customWidth="1"/>
    <col min="12803" max="12803" width="14.85546875" style="232" customWidth="1"/>
    <col min="12804" max="12804" width="23.42578125" style="232" customWidth="1"/>
    <col min="12805" max="12806" width="7.85546875" style="232" customWidth="1"/>
    <col min="12807" max="12807" width="13.7109375" style="232" customWidth="1"/>
    <col min="12808" max="12808" width="9.7109375" style="232" customWidth="1"/>
    <col min="12809" max="12809" width="13.7109375" style="232" customWidth="1"/>
    <col min="12810" max="12810" width="7" style="232" customWidth="1"/>
    <col min="12811" max="12811" width="13.7109375" style="232" customWidth="1"/>
    <col min="12812" max="13056" width="14.85546875" style="232"/>
    <col min="13057" max="13057" width="14.85546875" style="232" customWidth="1"/>
    <col min="13058" max="13058" width="7.85546875" style="232" customWidth="1"/>
    <col min="13059" max="13059" width="14.85546875" style="232" customWidth="1"/>
    <col min="13060" max="13060" width="23.42578125" style="232" customWidth="1"/>
    <col min="13061" max="13062" width="7.85546875" style="232" customWidth="1"/>
    <col min="13063" max="13063" width="13.7109375" style="232" customWidth="1"/>
    <col min="13064" max="13064" width="9.7109375" style="232" customWidth="1"/>
    <col min="13065" max="13065" width="13.7109375" style="232" customWidth="1"/>
    <col min="13066" max="13066" width="7" style="232" customWidth="1"/>
    <col min="13067" max="13067" width="13.7109375" style="232" customWidth="1"/>
    <col min="13068" max="13312" width="14.85546875" style="232"/>
    <col min="13313" max="13313" width="14.85546875" style="232" customWidth="1"/>
    <col min="13314" max="13314" width="7.85546875" style="232" customWidth="1"/>
    <col min="13315" max="13315" width="14.85546875" style="232" customWidth="1"/>
    <col min="13316" max="13316" width="23.42578125" style="232" customWidth="1"/>
    <col min="13317" max="13318" width="7.85546875" style="232" customWidth="1"/>
    <col min="13319" max="13319" width="13.7109375" style="232" customWidth="1"/>
    <col min="13320" max="13320" width="9.7109375" style="232" customWidth="1"/>
    <col min="13321" max="13321" width="13.7109375" style="232" customWidth="1"/>
    <col min="13322" max="13322" width="7" style="232" customWidth="1"/>
    <col min="13323" max="13323" width="13.7109375" style="232" customWidth="1"/>
    <col min="13324" max="13568" width="14.85546875" style="232"/>
    <col min="13569" max="13569" width="14.85546875" style="232" customWidth="1"/>
    <col min="13570" max="13570" width="7.85546875" style="232" customWidth="1"/>
    <col min="13571" max="13571" width="14.85546875" style="232" customWidth="1"/>
    <col min="13572" max="13572" width="23.42578125" style="232" customWidth="1"/>
    <col min="13573" max="13574" width="7.85546875" style="232" customWidth="1"/>
    <col min="13575" max="13575" width="13.7109375" style="232" customWidth="1"/>
    <col min="13576" max="13576" width="9.7109375" style="232" customWidth="1"/>
    <col min="13577" max="13577" width="13.7109375" style="232" customWidth="1"/>
    <col min="13578" max="13578" width="7" style="232" customWidth="1"/>
    <col min="13579" max="13579" width="13.7109375" style="232" customWidth="1"/>
    <col min="13580" max="13824" width="14.85546875" style="232"/>
    <col min="13825" max="13825" width="14.85546875" style="232" customWidth="1"/>
    <col min="13826" max="13826" width="7.85546875" style="232" customWidth="1"/>
    <col min="13827" max="13827" width="14.85546875" style="232" customWidth="1"/>
    <col min="13828" max="13828" width="23.42578125" style="232" customWidth="1"/>
    <col min="13829" max="13830" width="7.85546875" style="232" customWidth="1"/>
    <col min="13831" max="13831" width="13.7109375" style="232" customWidth="1"/>
    <col min="13832" max="13832" width="9.7109375" style="232" customWidth="1"/>
    <col min="13833" max="13833" width="13.7109375" style="232" customWidth="1"/>
    <col min="13834" max="13834" width="7" style="232" customWidth="1"/>
    <col min="13835" max="13835" width="13.7109375" style="232" customWidth="1"/>
    <col min="13836" max="14080" width="14.85546875" style="232"/>
    <col min="14081" max="14081" width="14.85546875" style="232" customWidth="1"/>
    <col min="14082" max="14082" width="7.85546875" style="232" customWidth="1"/>
    <col min="14083" max="14083" width="14.85546875" style="232" customWidth="1"/>
    <col min="14084" max="14084" width="23.42578125" style="232" customWidth="1"/>
    <col min="14085" max="14086" width="7.85546875" style="232" customWidth="1"/>
    <col min="14087" max="14087" width="13.7109375" style="232" customWidth="1"/>
    <col min="14088" max="14088" width="9.7109375" style="232" customWidth="1"/>
    <col min="14089" max="14089" width="13.7109375" style="232" customWidth="1"/>
    <col min="14090" max="14090" width="7" style="232" customWidth="1"/>
    <col min="14091" max="14091" width="13.7109375" style="232" customWidth="1"/>
    <col min="14092" max="14336" width="14.85546875" style="232"/>
    <col min="14337" max="14337" width="14.85546875" style="232" customWidth="1"/>
    <col min="14338" max="14338" width="7.85546875" style="232" customWidth="1"/>
    <col min="14339" max="14339" width="14.85546875" style="232" customWidth="1"/>
    <col min="14340" max="14340" width="23.42578125" style="232" customWidth="1"/>
    <col min="14341" max="14342" width="7.85546875" style="232" customWidth="1"/>
    <col min="14343" max="14343" width="13.7109375" style="232" customWidth="1"/>
    <col min="14344" max="14344" width="9.7109375" style="232" customWidth="1"/>
    <col min="14345" max="14345" width="13.7109375" style="232" customWidth="1"/>
    <col min="14346" max="14346" width="7" style="232" customWidth="1"/>
    <col min="14347" max="14347" width="13.7109375" style="232" customWidth="1"/>
    <col min="14348" max="14592" width="14.85546875" style="232"/>
    <col min="14593" max="14593" width="14.85546875" style="232" customWidth="1"/>
    <col min="14594" max="14594" width="7.85546875" style="232" customWidth="1"/>
    <col min="14595" max="14595" width="14.85546875" style="232" customWidth="1"/>
    <col min="14596" max="14596" width="23.42578125" style="232" customWidth="1"/>
    <col min="14597" max="14598" width="7.85546875" style="232" customWidth="1"/>
    <col min="14599" max="14599" width="13.7109375" style="232" customWidth="1"/>
    <col min="14600" max="14600" width="9.7109375" style="232" customWidth="1"/>
    <col min="14601" max="14601" width="13.7109375" style="232" customWidth="1"/>
    <col min="14602" max="14602" width="7" style="232" customWidth="1"/>
    <col min="14603" max="14603" width="13.7109375" style="232" customWidth="1"/>
    <col min="14604" max="14848" width="14.85546875" style="232"/>
    <col min="14849" max="14849" width="14.85546875" style="232" customWidth="1"/>
    <col min="14850" max="14850" width="7.85546875" style="232" customWidth="1"/>
    <col min="14851" max="14851" width="14.85546875" style="232" customWidth="1"/>
    <col min="14852" max="14852" width="23.42578125" style="232" customWidth="1"/>
    <col min="14853" max="14854" width="7.85546875" style="232" customWidth="1"/>
    <col min="14855" max="14855" width="13.7109375" style="232" customWidth="1"/>
    <col min="14856" max="14856" width="9.7109375" style="232" customWidth="1"/>
    <col min="14857" max="14857" width="13.7109375" style="232" customWidth="1"/>
    <col min="14858" max="14858" width="7" style="232" customWidth="1"/>
    <col min="14859" max="14859" width="13.7109375" style="232" customWidth="1"/>
    <col min="14860" max="15104" width="14.85546875" style="232"/>
    <col min="15105" max="15105" width="14.85546875" style="232" customWidth="1"/>
    <col min="15106" max="15106" width="7.85546875" style="232" customWidth="1"/>
    <col min="15107" max="15107" width="14.85546875" style="232" customWidth="1"/>
    <col min="15108" max="15108" width="23.42578125" style="232" customWidth="1"/>
    <col min="15109" max="15110" width="7.85546875" style="232" customWidth="1"/>
    <col min="15111" max="15111" width="13.7109375" style="232" customWidth="1"/>
    <col min="15112" max="15112" width="9.7109375" style="232" customWidth="1"/>
    <col min="15113" max="15113" width="13.7109375" style="232" customWidth="1"/>
    <col min="15114" max="15114" width="7" style="232" customWidth="1"/>
    <col min="15115" max="15115" width="13.7109375" style="232" customWidth="1"/>
    <col min="15116" max="15360" width="14.85546875" style="232"/>
    <col min="15361" max="15361" width="14.85546875" style="232" customWidth="1"/>
    <col min="15362" max="15362" width="7.85546875" style="232" customWidth="1"/>
    <col min="15363" max="15363" width="14.85546875" style="232" customWidth="1"/>
    <col min="15364" max="15364" width="23.42578125" style="232" customWidth="1"/>
    <col min="15365" max="15366" width="7.85546875" style="232" customWidth="1"/>
    <col min="15367" max="15367" width="13.7109375" style="232" customWidth="1"/>
    <col min="15368" max="15368" width="9.7109375" style="232" customWidth="1"/>
    <col min="15369" max="15369" width="13.7109375" style="232" customWidth="1"/>
    <col min="15370" max="15370" width="7" style="232" customWidth="1"/>
    <col min="15371" max="15371" width="13.7109375" style="232" customWidth="1"/>
    <col min="15372" max="15616" width="14.85546875" style="232"/>
    <col min="15617" max="15617" width="14.85546875" style="232" customWidth="1"/>
    <col min="15618" max="15618" width="7.85546875" style="232" customWidth="1"/>
    <col min="15619" max="15619" width="14.85546875" style="232" customWidth="1"/>
    <col min="15620" max="15620" width="23.42578125" style="232" customWidth="1"/>
    <col min="15621" max="15622" width="7.85546875" style="232" customWidth="1"/>
    <col min="15623" max="15623" width="13.7109375" style="232" customWidth="1"/>
    <col min="15624" max="15624" width="9.7109375" style="232" customWidth="1"/>
    <col min="15625" max="15625" width="13.7109375" style="232" customWidth="1"/>
    <col min="15626" max="15626" width="7" style="232" customWidth="1"/>
    <col min="15627" max="15627" width="13.7109375" style="232" customWidth="1"/>
    <col min="15628" max="15872" width="14.85546875" style="232"/>
    <col min="15873" max="15873" width="14.85546875" style="232" customWidth="1"/>
    <col min="15874" max="15874" width="7.85546875" style="232" customWidth="1"/>
    <col min="15875" max="15875" width="14.85546875" style="232" customWidth="1"/>
    <col min="15876" max="15876" width="23.42578125" style="232" customWidth="1"/>
    <col min="15877" max="15878" width="7.85546875" style="232" customWidth="1"/>
    <col min="15879" max="15879" width="13.7109375" style="232" customWidth="1"/>
    <col min="15880" max="15880" width="9.7109375" style="232" customWidth="1"/>
    <col min="15881" max="15881" width="13.7109375" style="232" customWidth="1"/>
    <col min="15882" max="15882" width="7" style="232" customWidth="1"/>
    <col min="15883" max="15883" width="13.7109375" style="232" customWidth="1"/>
    <col min="15884" max="16128" width="14.85546875" style="232"/>
    <col min="16129" max="16129" width="14.85546875" style="232" customWidth="1"/>
    <col min="16130" max="16130" width="7.85546875" style="232" customWidth="1"/>
    <col min="16131" max="16131" width="14.85546875" style="232" customWidth="1"/>
    <col min="16132" max="16132" width="23.42578125" style="232" customWidth="1"/>
    <col min="16133" max="16134" width="7.85546875" style="232" customWidth="1"/>
    <col min="16135" max="16135" width="13.7109375" style="232" customWidth="1"/>
    <col min="16136" max="16136" width="9.7109375" style="232" customWidth="1"/>
    <col min="16137" max="16137" width="13.7109375" style="232" customWidth="1"/>
    <col min="16138" max="16138" width="7" style="232" customWidth="1"/>
    <col min="16139" max="16139" width="13.7109375" style="232" customWidth="1"/>
    <col min="16140" max="16384" width="14.85546875" style="232"/>
  </cols>
  <sheetData>
    <row r="1" spans="1:39" ht="20.25" customHeight="1" x14ac:dyDescent="0.3">
      <c r="A1" s="260" t="s">
        <v>506</v>
      </c>
      <c r="B1" s="329"/>
      <c r="C1" s="329"/>
      <c r="D1" s="329"/>
      <c r="E1" s="329"/>
      <c r="F1" s="329"/>
      <c r="G1" s="329"/>
      <c r="H1" s="329"/>
      <c r="I1" s="435" t="s">
        <v>16</v>
      </c>
      <c r="J1" s="436"/>
      <c r="K1" s="437"/>
    </row>
    <row r="2" spans="1:39" ht="12.75" customHeight="1" x14ac:dyDescent="0.25">
      <c r="A2" s="329"/>
      <c r="B2" s="329"/>
      <c r="C2" s="329"/>
      <c r="D2" s="329"/>
      <c r="E2" s="233"/>
      <c r="F2" s="329"/>
      <c r="G2" s="329"/>
      <c r="H2" s="329"/>
      <c r="I2" s="438" t="s">
        <v>17</v>
      </c>
      <c r="J2" s="7"/>
      <c r="K2" s="439"/>
    </row>
    <row r="3" spans="1:39" ht="12.75" customHeight="1" x14ac:dyDescent="0.25">
      <c r="A3" s="234"/>
      <c r="B3" s="329"/>
      <c r="C3" s="329"/>
      <c r="D3" s="329"/>
      <c r="E3" s="233"/>
      <c r="F3" s="329"/>
      <c r="G3" s="329"/>
      <c r="H3" s="329"/>
      <c r="I3" s="438" t="s">
        <v>18</v>
      </c>
      <c r="J3" s="7"/>
      <c r="K3" s="439"/>
    </row>
    <row r="4" spans="1:39" ht="12.75" customHeight="1" x14ac:dyDescent="0.25">
      <c r="A4" s="234"/>
      <c r="B4" s="329"/>
      <c r="C4" s="329"/>
      <c r="D4" s="329"/>
      <c r="E4" s="233"/>
      <c r="F4" s="329"/>
      <c r="G4" s="329"/>
      <c r="H4" s="329"/>
      <c r="I4" s="459" t="s">
        <v>19</v>
      </c>
      <c r="J4" s="460" t="s">
        <v>20</v>
      </c>
      <c r="K4" s="439"/>
    </row>
    <row r="5" spans="1:39" ht="12.75" customHeight="1" x14ac:dyDescent="0.25">
      <c r="A5" s="234"/>
      <c r="B5" s="329"/>
      <c r="C5" s="329"/>
      <c r="D5" s="329"/>
      <c r="E5" s="233"/>
      <c r="F5" s="329"/>
      <c r="G5" s="329"/>
      <c r="H5" s="329"/>
      <c r="I5" s="459" t="s">
        <v>21</v>
      </c>
      <c r="J5" s="460" t="s">
        <v>22</v>
      </c>
      <c r="K5" s="439"/>
    </row>
    <row r="6" spans="1:39" ht="12.75" customHeight="1" x14ac:dyDescent="0.25">
      <c r="A6" s="234"/>
      <c r="B6" s="329"/>
      <c r="C6" s="329"/>
      <c r="D6" s="329"/>
      <c r="E6" s="233"/>
      <c r="F6" s="329"/>
      <c r="G6" s="329"/>
      <c r="H6" s="329"/>
      <c r="I6" s="459" t="s">
        <v>23</v>
      </c>
      <c r="J6" s="460" t="s">
        <v>24</v>
      </c>
      <c r="K6" s="439"/>
    </row>
    <row r="7" spans="1:39" ht="12.75" customHeight="1" x14ac:dyDescent="0.25">
      <c r="A7" s="234"/>
      <c r="B7" s="329"/>
      <c r="C7" s="329"/>
      <c r="D7" s="329"/>
      <c r="E7" s="233"/>
      <c r="F7" s="329"/>
      <c r="G7" s="329"/>
      <c r="H7" s="329"/>
      <c r="I7" s="459" t="s">
        <v>25</v>
      </c>
      <c r="J7" s="460" t="s">
        <v>26</v>
      </c>
      <c r="K7" s="439"/>
    </row>
    <row r="8" spans="1:39" ht="12.75" customHeight="1" thickBot="1" x14ac:dyDescent="0.3">
      <c r="A8" s="234"/>
      <c r="B8" s="329"/>
      <c r="C8" s="329"/>
      <c r="D8" s="329"/>
      <c r="E8" s="233"/>
      <c r="F8" s="329"/>
      <c r="G8" s="329"/>
      <c r="H8" s="329"/>
      <c r="I8" s="553" t="s">
        <v>468</v>
      </c>
      <c r="J8" s="554" t="s">
        <v>39</v>
      </c>
      <c r="K8" s="440"/>
    </row>
    <row r="9" spans="1:39" ht="12.75" customHeight="1" x14ac:dyDescent="0.25">
      <c r="A9" s="233"/>
      <c r="B9" s="329"/>
      <c r="C9" s="329"/>
      <c r="D9" s="329"/>
      <c r="E9" s="329"/>
      <c r="F9" s="329"/>
      <c r="G9" s="329"/>
      <c r="H9" s="329"/>
      <c r="I9" s="235"/>
      <c r="J9" s="236"/>
      <c r="K9" s="236"/>
    </row>
    <row r="10" spans="1:39" ht="24.95" customHeight="1" x14ac:dyDescent="0.25">
      <c r="A10" s="539" t="s">
        <v>27</v>
      </c>
      <c r="B10" s="540"/>
      <c r="C10" s="539" t="s">
        <v>28</v>
      </c>
      <c r="D10" s="540"/>
      <c r="E10" s="237" t="s">
        <v>29</v>
      </c>
      <c r="F10" s="238" t="s">
        <v>30</v>
      </c>
      <c r="G10" s="237" t="s">
        <v>31</v>
      </c>
      <c r="H10" s="238" t="s">
        <v>32</v>
      </c>
      <c r="I10" s="237" t="s">
        <v>33</v>
      </c>
      <c r="J10" s="237" t="s">
        <v>34</v>
      </c>
      <c r="K10" s="237" t="s">
        <v>35</v>
      </c>
      <c r="L10" s="330"/>
      <c r="M10" s="156"/>
      <c r="N10" s="156" t="s">
        <v>13</v>
      </c>
      <c r="O10" s="156" t="s">
        <v>14</v>
      </c>
      <c r="P10" s="156" t="s">
        <v>12</v>
      </c>
      <c r="Q10" s="156" t="s">
        <v>507</v>
      </c>
      <c r="R10" s="156"/>
      <c r="S10" s="330"/>
    </row>
    <row r="11" spans="1:39" x14ac:dyDescent="0.25">
      <c r="A11" s="532" t="s">
        <v>36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4"/>
      <c r="L11" s="330"/>
      <c r="M11" s="6"/>
      <c r="N11" s="6"/>
      <c r="O11" s="6"/>
      <c r="P11" s="6"/>
      <c r="Q11" s="6"/>
      <c r="R11" s="6"/>
      <c r="S11" s="330"/>
    </row>
    <row r="12" spans="1:39" ht="30" customHeight="1" x14ac:dyDescent="0.25">
      <c r="A12" s="266" t="s">
        <v>413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L12" s="187" t="s">
        <v>38</v>
      </c>
      <c r="M12" s="187">
        <f>SUM(N12:Q12)</f>
        <v>744032.35000000009</v>
      </c>
      <c r="N12" s="187">
        <f>SUM(N13:N655)</f>
        <v>294479.45000000013</v>
      </c>
      <c r="O12" s="187">
        <f>SUM(O13:O655)</f>
        <v>263449.59999999998</v>
      </c>
      <c r="P12" s="187">
        <f>SUM(P13:P655)</f>
        <v>0</v>
      </c>
      <c r="Q12" s="187">
        <f>SUM(Q13:Q655)</f>
        <v>186103.30000000005</v>
      </c>
      <c r="R12" s="187">
        <f>SUM(R13:R655)</f>
        <v>0</v>
      </c>
      <c r="S12" s="330"/>
    </row>
    <row r="13" spans="1:39" ht="30" customHeight="1" x14ac:dyDescent="0.25">
      <c r="A13" s="265"/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L13" s="330"/>
      <c r="M13" s="6"/>
      <c r="N13" s="6"/>
      <c r="O13" s="6"/>
      <c r="P13" s="6"/>
      <c r="Q13" s="6"/>
      <c r="R13" s="6"/>
      <c r="S13" s="330"/>
    </row>
    <row r="14" spans="1:39" s="203" customFormat="1" x14ac:dyDescent="0.25">
      <c r="A14" s="406" t="s">
        <v>39</v>
      </c>
      <c r="B14" s="563" t="s">
        <v>508</v>
      </c>
      <c r="C14" s="564" t="s">
        <v>39</v>
      </c>
      <c r="D14" s="564" t="s">
        <v>39</v>
      </c>
      <c r="E14" s="564" t="s">
        <v>39</v>
      </c>
      <c r="F14" s="564" t="s">
        <v>39</v>
      </c>
      <c r="G14" s="564" t="s">
        <v>39</v>
      </c>
      <c r="H14" s="564" t="s">
        <v>39</v>
      </c>
      <c r="I14" s="564" t="s">
        <v>39</v>
      </c>
      <c r="J14" s="564" t="s">
        <v>39</v>
      </c>
      <c r="K14" s="282" t="s">
        <v>39</v>
      </c>
      <c r="M14" s="204"/>
      <c r="N14" s="204">
        <f>SUM(K15:K147)</f>
        <v>177466.35000000003</v>
      </c>
      <c r="O14" s="204"/>
      <c r="P14" s="204" t="s">
        <v>39</v>
      </c>
      <c r="Q14" s="204" t="s">
        <v>39</v>
      </c>
      <c r="R14" s="204" t="s">
        <v>39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</row>
    <row r="15" spans="1:39" x14ac:dyDescent="0.25">
      <c r="A15" s="565" t="s">
        <v>400</v>
      </c>
      <c r="B15" s="566" t="s">
        <v>39</v>
      </c>
      <c r="C15" s="566" t="s">
        <v>401</v>
      </c>
      <c r="D15" s="566" t="s">
        <v>39</v>
      </c>
      <c r="E15" s="229" t="s">
        <v>43</v>
      </c>
      <c r="F15" s="229">
        <v>0</v>
      </c>
      <c r="G15" s="230">
        <v>0</v>
      </c>
      <c r="H15" s="229">
        <v>1</v>
      </c>
      <c r="I15" s="231">
        <f t="shared" ref="I15:I31" si="0">ROUND(G15-((G15*J15)/100),2)</f>
        <v>0</v>
      </c>
      <c r="J15" s="277">
        <f t="shared" ref="J15:J21" si="1">K$1</f>
        <v>0</v>
      </c>
      <c r="K15" s="277">
        <f t="shared" ref="K15:K31" si="2">H15*I15</f>
        <v>0</v>
      </c>
    </row>
    <row r="16" spans="1:39" s="267" customFormat="1" x14ac:dyDescent="0.25">
      <c r="A16" s="528" t="s">
        <v>76</v>
      </c>
      <c r="B16" s="528" t="s">
        <v>39</v>
      </c>
      <c r="C16" s="528" t="s">
        <v>77</v>
      </c>
      <c r="D16" s="528" t="s">
        <v>39</v>
      </c>
      <c r="E16" s="261" t="s">
        <v>43</v>
      </c>
      <c r="F16" s="261">
        <v>0</v>
      </c>
      <c r="G16" s="262">
        <v>10913.5</v>
      </c>
      <c r="H16" s="261">
        <v>1</v>
      </c>
      <c r="I16" s="263">
        <f t="shared" si="0"/>
        <v>10913.5</v>
      </c>
      <c r="J16" s="263">
        <f t="shared" si="1"/>
        <v>0</v>
      </c>
      <c r="K16" s="263">
        <f t="shared" si="2"/>
        <v>10913.5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</row>
    <row r="17" spans="1:39" s="267" customFormat="1" x14ac:dyDescent="0.25">
      <c r="A17" s="528" t="s">
        <v>78</v>
      </c>
      <c r="B17" s="528" t="s">
        <v>39</v>
      </c>
      <c r="C17" s="528" t="s">
        <v>79</v>
      </c>
      <c r="D17" s="528" t="s">
        <v>39</v>
      </c>
      <c r="E17" s="261" t="s">
        <v>43</v>
      </c>
      <c r="F17" s="261">
        <v>0</v>
      </c>
      <c r="G17" s="262">
        <v>0</v>
      </c>
      <c r="H17" s="261">
        <v>10</v>
      </c>
      <c r="I17" s="263">
        <f t="shared" si="0"/>
        <v>0</v>
      </c>
      <c r="J17" s="263">
        <f t="shared" si="1"/>
        <v>0</v>
      </c>
      <c r="K17" s="263">
        <f t="shared" si="2"/>
        <v>0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</row>
    <row r="18" spans="1:39" s="267" customFormat="1" x14ac:dyDescent="0.25">
      <c r="A18" s="528" t="s">
        <v>80</v>
      </c>
      <c r="B18" s="528" t="s">
        <v>39</v>
      </c>
      <c r="C18" s="528" t="s">
        <v>81</v>
      </c>
      <c r="D18" s="528" t="s">
        <v>39</v>
      </c>
      <c r="E18" s="261" t="s">
        <v>43</v>
      </c>
      <c r="F18" s="261">
        <v>0</v>
      </c>
      <c r="G18" s="262">
        <v>0</v>
      </c>
      <c r="H18" s="261">
        <v>10</v>
      </c>
      <c r="I18" s="263">
        <f t="shared" si="0"/>
        <v>0</v>
      </c>
      <c r="J18" s="263">
        <f t="shared" si="1"/>
        <v>0</v>
      </c>
      <c r="K18" s="263">
        <f t="shared" si="2"/>
        <v>0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</row>
    <row r="19" spans="1:39" s="267" customFormat="1" x14ac:dyDescent="0.25">
      <c r="A19" s="528" t="s">
        <v>82</v>
      </c>
      <c r="B19" s="528" t="s">
        <v>39</v>
      </c>
      <c r="C19" s="528" t="s">
        <v>83</v>
      </c>
      <c r="D19" s="528" t="s">
        <v>39</v>
      </c>
      <c r="E19" s="261" t="s">
        <v>43</v>
      </c>
      <c r="F19" s="261">
        <v>0</v>
      </c>
      <c r="G19" s="262">
        <v>0</v>
      </c>
      <c r="H19" s="261">
        <v>10</v>
      </c>
      <c r="I19" s="263">
        <f t="shared" si="0"/>
        <v>0</v>
      </c>
      <c r="J19" s="263">
        <f t="shared" si="1"/>
        <v>0</v>
      </c>
      <c r="K19" s="263">
        <f t="shared" si="2"/>
        <v>0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</row>
    <row r="20" spans="1:39" s="267" customFormat="1" x14ac:dyDescent="0.25">
      <c r="A20" s="528" t="s">
        <v>84</v>
      </c>
      <c r="B20" s="528" t="s">
        <v>39</v>
      </c>
      <c r="C20" s="528" t="s">
        <v>85</v>
      </c>
      <c r="D20" s="528" t="s">
        <v>39</v>
      </c>
      <c r="E20" s="261" t="s">
        <v>43</v>
      </c>
      <c r="F20" s="261">
        <v>0</v>
      </c>
      <c r="G20" s="262">
        <v>0</v>
      </c>
      <c r="H20" s="261">
        <v>10</v>
      </c>
      <c r="I20" s="263">
        <f t="shared" si="0"/>
        <v>0</v>
      </c>
      <c r="J20" s="263">
        <f t="shared" si="1"/>
        <v>0</v>
      </c>
      <c r="K20" s="263">
        <f t="shared" si="2"/>
        <v>0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</row>
    <row r="21" spans="1:39" s="267" customFormat="1" x14ac:dyDescent="0.25">
      <c r="A21" s="559" t="s">
        <v>402</v>
      </c>
      <c r="B21" s="559" t="s">
        <v>39</v>
      </c>
      <c r="C21" s="559" t="s">
        <v>403</v>
      </c>
      <c r="D21" s="559" t="s">
        <v>39</v>
      </c>
      <c r="E21" s="255" t="s">
        <v>43</v>
      </c>
      <c r="F21" s="255">
        <v>0</v>
      </c>
      <c r="G21" s="254">
        <v>5106.3500000000004</v>
      </c>
      <c r="H21" s="255">
        <v>1</v>
      </c>
      <c r="I21" s="259">
        <f t="shared" si="0"/>
        <v>5106.3500000000004</v>
      </c>
      <c r="J21" s="240">
        <f t="shared" si="1"/>
        <v>0</v>
      </c>
      <c r="K21" s="240">
        <f t="shared" si="2"/>
        <v>5106.3500000000004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</row>
    <row r="22" spans="1:39" s="267" customFormat="1" x14ac:dyDescent="0.25">
      <c r="A22" s="559" t="s">
        <v>404</v>
      </c>
      <c r="B22" s="559" t="s">
        <v>39</v>
      </c>
      <c r="C22" s="559" t="s">
        <v>405</v>
      </c>
      <c r="D22" s="559" t="s">
        <v>39</v>
      </c>
      <c r="E22" s="255">
        <v>36</v>
      </c>
      <c r="F22" s="255" t="s">
        <v>48</v>
      </c>
      <c r="G22" s="254">
        <v>2760</v>
      </c>
      <c r="H22" s="255">
        <v>1</v>
      </c>
      <c r="I22" s="259">
        <f t="shared" si="0"/>
        <v>2760</v>
      </c>
      <c r="J22" s="240">
        <f>K$2</f>
        <v>0</v>
      </c>
      <c r="K22" s="240">
        <f t="shared" si="2"/>
        <v>2760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</row>
    <row r="23" spans="1:39" s="267" customFormat="1" x14ac:dyDescent="0.25">
      <c r="A23" s="559" t="s">
        <v>49</v>
      </c>
      <c r="B23" s="559" t="s">
        <v>39</v>
      </c>
      <c r="C23" s="559" t="s">
        <v>50</v>
      </c>
      <c r="D23" s="559" t="s">
        <v>39</v>
      </c>
      <c r="E23" s="255" t="s">
        <v>43</v>
      </c>
      <c r="F23" s="255">
        <v>0</v>
      </c>
      <c r="G23" s="254">
        <v>0</v>
      </c>
      <c r="H23" s="255">
        <v>1</v>
      </c>
      <c r="I23" s="259">
        <f t="shared" si="0"/>
        <v>0</v>
      </c>
      <c r="J23" s="240">
        <f t="shared" ref="J23:J31" si="3">K$1</f>
        <v>0</v>
      </c>
      <c r="K23" s="240">
        <f t="shared" si="2"/>
        <v>0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</row>
    <row r="24" spans="1:39" s="267" customFormat="1" x14ac:dyDescent="0.25">
      <c r="A24" s="559" t="s">
        <v>51</v>
      </c>
      <c r="B24" s="559" t="s">
        <v>39</v>
      </c>
      <c r="C24" s="559" t="s">
        <v>52</v>
      </c>
      <c r="D24" s="559" t="s">
        <v>39</v>
      </c>
      <c r="E24" s="255" t="s">
        <v>43</v>
      </c>
      <c r="F24" s="255">
        <v>0</v>
      </c>
      <c r="G24" s="254">
        <v>0</v>
      </c>
      <c r="H24" s="255">
        <v>1</v>
      </c>
      <c r="I24" s="259">
        <f t="shared" si="0"/>
        <v>0</v>
      </c>
      <c r="J24" s="240">
        <f t="shared" si="3"/>
        <v>0</v>
      </c>
      <c r="K24" s="240">
        <f t="shared" si="2"/>
        <v>0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</row>
    <row r="25" spans="1:39" s="267" customFormat="1" x14ac:dyDescent="0.25">
      <c r="A25" s="559" t="s">
        <v>53</v>
      </c>
      <c r="B25" s="559" t="s">
        <v>39</v>
      </c>
      <c r="C25" s="559" t="s">
        <v>54</v>
      </c>
      <c r="D25" s="559" t="s">
        <v>39</v>
      </c>
      <c r="E25" s="255" t="s">
        <v>43</v>
      </c>
      <c r="F25" s="255">
        <v>0</v>
      </c>
      <c r="G25" s="254">
        <v>0</v>
      </c>
      <c r="H25" s="255">
        <v>1</v>
      </c>
      <c r="I25" s="259">
        <f t="shared" si="0"/>
        <v>0</v>
      </c>
      <c r="J25" s="240">
        <f t="shared" si="3"/>
        <v>0</v>
      </c>
      <c r="K25" s="240">
        <f t="shared" si="2"/>
        <v>0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</row>
    <row r="26" spans="1:39" s="267" customFormat="1" x14ac:dyDescent="0.25">
      <c r="A26" s="559" t="s">
        <v>55</v>
      </c>
      <c r="B26" s="559" t="s">
        <v>39</v>
      </c>
      <c r="C26" s="559" t="s">
        <v>56</v>
      </c>
      <c r="D26" s="559" t="s">
        <v>39</v>
      </c>
      <c r="E26" s="255" t="s">
        <v>43</v>
      </c>
      <c r="F26" s="255">
        <v>0</v>
      </c>
      <c r="G26" s="254">
        <v>7296.35</v>
      </c>
      <c r="H26" s="255">
        <v>1</v>
      </c>
      <c r="I26" s="259">
        <f t="shared" si="0"/>
        <v>7296.35</v>
      </c>
      <c r="J26" s="240">
        <f t="shared" si="3"/>
        <v>0</v>
      </c>
      <c r="K26" s="240">
        <f t="shared" si="2"/>
        <v>7296.35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</row>
    <row r="27" spans="1:39" s="267" customFormat="1" x14ac:dyDescent="0.25">
      <c r="A27" s="559" t="s">
        <v>57</v>
      </c>
      <c r="B27" s="559" t="s">
        <v>39</v>
      </c>
      <c r="C27" s="559" t="s">
        <v>58</v>
      </c>
      <c r="D27" s="559" t="s">
        <v>39</v>
      </c>
      <c r="E27" s="255" t="s">
        <v>43</v>
      </c>
      <c r="F27" s="255">
        <v>0</v>
      </c>
      <c r="G27" s="254">
        <v>0</v>
      </c>
      <c r="H27" s="255">
        <v>1</v>
      </c>
      <c r="I27" s="259">
        <f t="shared" si="0"/>
        <v>0</v>
      </c>
      <c r="J27" s="240">
        <f t="shared" si="3"/>
        <v>0</v>
      </c>
      <c r="K27" s="240">
        <f t="shared" si="2"/>
        <v>0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1:39" s="267" customFormat="1" x14ac:dyDescent="0.25">
      <c r="A28" s="559" t="s">
        <v>59</v>
      </c>
      <c r="B28" s="559" t="s">
        <v>39</v>
      </c>
      <c r="C28" s="559" t="s">
        <v>60</v>
      </c>
      <c r="D28" s="559" t="s">
        <v>39</v>
      </c>
      <c r="E28" s="255" t="s">
        <v>43</v>
      </c>
      <c r="F28" s="255">
        <v>0</v>
      </c>
      <c r="G28" s="254">
        <v>0</v>
      </c>
      <c r="H28" s="255">
        <v>1</v>
      </c>
      <c r="I28" s="259">
        <f t="shared" si="0"/>
        <v>0</v>
      </c>
      <c r="J28" s="240">
        <f t="shared" si="3"/>
        <v>0</v>
      </c>
      <c r="K28" s="240">
        <f t="shared" si="2"/>
        <v>0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</row>
    <row r="29" spans="1:39" s="267" customFormat="1" x14ac:dyDescent="0.25">
      <c r="A29" s="559" t="s">
        <v>61</v>
      </c>
      <c r="B29" s="559" t="s">
        <v>39</v>
      </c>
      <c r="C29" s="559" t="s">
        <v>62</v>
      </c>
      <c r="D29" s="559" t="s">
        <v>39</v>
      </c>
      <c r="E29" s="255" t="s">
        <v>43</v>
      </c>
      <c r="F29" s="255">
        <v>0</v>
      </c>
      <c r="G29" s="254">
        <v>14596.35</v>
      </c>
      <c r="H29" s="255">
        <v>1</v>
      </c>
      <c r="I29" s="259">
        <f t="shared" si="0"/>
        <v>14596.35</v>
      </c>
      <c r="J29" s="240">
        <f t="shared" si="3"/>
        <v>0</v>
      </c>
      <c r="K29" s="240">
        <f t="shared" si="2"/>
        <v>14596.35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1:39" s="267" customFormat="1" x14ac:dyDescent="0.25">
      <c r="A30" s="528" t="s">
        <v>63</v>
      </c>
      <c r="B30" s="528" t="s">
        <v>39</v>
      </c>
      <c r="C30" s="528" t="s">
        <v>64</v>
      </c>
      <c r="D30" s="528" t="s">
        <v>39</v>
      </c>
      <c r="E30" s="261" t="s">
        <v>43</v>
      </c>
      <c r="F30" s="261">
        <v>0</v>
      </c>
      <c r="G30" s="262">
        <v>650</v>
      </c>
      <c r="H30" s="261">
        <v>4</v>
      </c>
      <c r="I30" s="263">
        <f t="shared" si="0"/>
        <v>650</v>
      </c>
      <c r="J30" s="263">
        <f t="shared" si="3"/>
        <v>0</v>
      </c>
      <c r="K30" s="263">
        <f t="shared" si="2"/>
        <v>2600</v>
      </c>
      <c r="L30" s="343" t="s">
        <v>474</v>
      </c>
      <c r="M30" s="34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267" customFormat="1" ht="15" customHeight="1" x14ac:dyDescent="0.25">
      <c r="A31" s="528" t="s">
        <v>396</v>
      </c>
      <c r="B31" s="528" t="s">
        <v>39</v>
      </c>
      <c r="C31" s="528" t="s">
        <v>397</v>
      </c>
      <c r="D31" s="528" t="s">
        <v>39</v>
      </c>
      <c r="E31" s="261"/>
      <c r="F31" s="261"/>
      <c r="G31" s="262">
        <v>1900</v>
      </c>
      <c r="H31" s="261">
        <v>2</v>
      </c>
      <c r="I31" s="263">
        <f t="shared" si="0"/>
        <v>1900</v>
      </c>
      <c r="J31" s="263">
        <f t="shared" si="3"/>
        <v>0</v>
      </c>
      <c r="K31" s="263">
        <f t="shared" si="2"/>
        <v>3800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1:39" x14ac:dyDescent="0.25">
      <c r="A32" s="559" t="s">
        <v>66</v>
      </c>
      <c r="B32" s="559" t="s">
        <v>39</v>
      </c>
      <c r="C32" s="559" t="s">
        <v>67</v>
      </c>
      <c r="D32" s="559" t="s">
        <v>39</v>
      </c>
      <c r="E32" s="255" t="s">
        <v>43</v>
      </c>
      <c r="F32" s="255">
        <v>0</v>
      </c>
      <c r="G32" s="254">
        <v>14596.35</v>
      </c>
      <c r="H32" s="255">
        <v>2</v>
      </c>
      <c r="I32" s="259">
        <f t="shared" ref="I32:I61" si="4">ROUND(G32-((G32*J32)/100),2)</f>
        <v>14596.35</v>
      </c>
      <c r="J32" s="240">
        <f t="shared" ref="J32:J40" si="5">K$1</f>
        <v>0</v>
      </c>
      <c r="K32" s="240">
        <f t="shared" ref="K32:K54" si="6">H32*I32</f>
        <v>29192.7</v>
      </c>
    </row>
    <row r="33" spans="1:39" s="267" customFormat="1" x14ac:dyDescent="0.25">
      <c r="A33" s="528" t="s">
        <v>68</v>
      </c>
      <c r="B33" s="528" t="s">
        <v>39</v>
      </c>
      <c r="C33" s="528" t="s">
        <v>69</v>
      </c>
      <c r="D33" s="528" t="s">
        <v>39</v>
      </c>
      <c r="E33" s="261" t="s">
        <v>43</v>
      </c>
      <c r="F33" s="261">
        <v>0</v>
      </c>
      <c r="G33" s="262">
        <v>7296.35</v>
      </c>
      <c r="H33" s="261">
        <v>1</v>
      </c>
      <c r="I33" s="263">
        <f t="shared" si="4"/>
        <v>7296.35</v>
      </c>
      <c r="J33" s="263">
        <f t="shared" si="5"/>
        <v>0</v>
      </c>
      <c r="K33" s="263">
        <f t="shared" si="6"/>
        <v>7296.35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1:39" s="267" customFormat="1" x14ac:dyDescent="0.25">
      <c r="A34" s="528" t="s">
        <v>68</v>
      </c>
      <c r="B34" s="528" t="s">
        <v>39</v>
      </c>
      <c r="C34" s="528" t="s">
        <v>69</v>
      </c>
      <c r="D34" s="528" t="s">
        <v>39</v>
      </c>
      <c r="E34" s="261" t="s">
        <v>43</v>
      </c>
      <c r="F34" s="261">
        <v>0</v>
      </c>
      <c r="G34" s="262">
        <v>7296.35</v>
      </c>
      <c r="H34" s="261">
        <v>1</v>
      </c>
      <c r="I34" s="263">
        <f t="shared" si="4"/>
        <v>7296.35</v>
      </c>
      <c r="J34" s="263">
        <f t="shared" si="5"/>
        <v>0</v>
      </c>
      <c r="K34" s="263">
        <f t="shared" si="6"/>
        <v>7296.35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1:39" s="267" customFormat="1" x14ac:dyDescent="0.25">
      <c r="A35" s="567" t="s">
        <v>68</v>
      </c>
      <c r="B35" s="567" t="s">
        <v>39</v>
      </c>
      <c r="C35" s="567" t="s">
        <v>69</v>
      </c>
      <c r="D35" s="567" t="s">
        <v>39</v>
      </c>
      <c r="E35" s="327" t="s">
        <v>43</v>
      </c>
      <c r="F35" s="327">
        <v>0</v>
      </c>
      <c r="G35" s="328">
        <v>7296.35</v>
      </c>
      <c r="H35" s="327">
        <v>1</v>
      </c>
      <c r="I35" s="321">
        <f t="shared" si="4"/>
        <v>7296.35</v>
      </c>
      <c r="J35" s="321">
        <f t="shared" si="5"/>
        <v>0</v>
      </c>
      <c r="K35" s="321">
        <f t="shared" si="6"/>
        <v>7296.35</v>
      </c>
      <c r="L35" s="343" t="s">
        <v>70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1:39" s="267" customFormat="1" x14ac:dyDescent="0.25">
      <c r="A36" s="567" t="s">
        <v>68</v>
      </c>
      <c r="B36" s="567" t="s">
        <v>39</v>
      </c>
      <c r="C36" s="567" t="s">
        <v>69</v>
      </c>
      <c r="D36" s="567" t="s">
        <v>39</v>
      </c>
      <c r="E36" s="327" t="s">
        <v>43</v>
      </c>
      <c r="F36" s="327">
        <v>0</v>
      </c>
      <c r="G36" s="328">
        <v>7296.35</v>
      </c>
      <c r="H36" s="327">
        <v>1</v>
      </c>
      <c r="I36" s="321">
        <f t="shared" si="4"/>
        <v>7296.35</v>
      </c>
      <c r="J36" s="321">
        <f t="shared" si="5"/>
        <v>0</v>
      </c>
      <c r="K36" s="321">
        <f t="shared" si="6"/>
        <v>7296.35</v>
      </c>
      <c r="L36" s="343" t="s">
        <v>70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1:39" s="267" customFormat="1" x14ac:dyDescent="0.25">
      <c r="A37" s="559" t="s">
        <v>406</v>
      </c>
      <c r="B37" s="559" t="s">
        <v>39</v>
      </c>
      <c r="C37" s="559" t="s">
        <v>407</v>
      </c>
      <c r="D37" s="559" t="s">
        <v>39</v>
      </c>
      <c r="E37" s="255" t="s">
        <v>43</v>
      </c>
      <c r="F37" s="255">
        <v>0</v>
      </c>
      <c r="G37" s="254">
        <v>2916.35</v>
      </c>
      <c r="H37" s="255">
        <v>1</v>
      </c>
      <c r="I37" s="259">
        <f t="shared" si="4"/>
        <v>2916.35</v>
      </c>
      <c r="J37" s="240">
        <f t="shared" si="5"/>
        <v>0</v>
      </c>
      <c r="K37" s="240">
        <f t="shared" si="6"/>
        <v>2916.35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1:39" s="267" customFormat="1" x14ac:dyDescent="0.25">
      <c r="A38" s="559" t="s">
        <v>73</v>
      </c>
      <c r="B38" s="559" t="s">
        <v>39</v>
      </c>
      <c r="C38" s="559" t="s">
        <v>74</v>
      </c>
      <c r="D38" s="559" t="s">
        <v>39</v>
      </c>
      <c r="E38" s="255" t="s">
        <v>43</v>
      </c>
      <c r="F38" s="255">
        <v>0</v>
      </c>
      <c r="G38" s="254">
        <v>0</v>
      </c>
      <c r="H38" s="255">
        <v>4</v>
      </c>
      <c r="I38" s="259">
        <f t="shared" si="4"/>
        <v>0</v>
      </c>
      <c r="J38" s="240">
        <f t="shared" si="5"/>
        <v>0</v>
      </c>
      <c r="K38" s="240">
        <f t="shared" si="6"/>
        <v>0</v>
      </c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1:39" s="267" customFormat="1" x14ac:dyDescent="0.25">
      <c r="A39" s="559" t="s">
        <v>408</v>
      </c>
      <c r="B39" s="559" t="s">
        <v>39</v>
      </c>
      <c r="C39" s="559" t="s">
        <v>407</v>
      </c>
      <c r="D39" s="559" t="s">
        <v>39</v>
      </c>
      <c r="E39" s="255" t="s">
        <v>43</v>
      </c>
      <c r="F39" s="255">
        <v>0</v>
      </c>
      <c r="G39" s="254">
        <v>2916.35</v>
      </c>
      <c r="H39" s="255">
        <v>1</v>
      </c>
      <c r="I39" s="259">
        <f t="shared" si="4"/>
        <v>2916.35</v>
      </c>
      <c r="J39" s="240">
        <f t="shared" si="5"/>
        <v>0</v>
      </c>
      <c r="K39" s="240">
        <f t="shared" si="6"/>
        <v>2916.35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</row>
    <row r="40" spans="1:39" s="267" customFormat="1" x14ac:dyDescent="0.25">
      <c r="A40" s="559" t="s">
        <v>86</v>
      </c>
      <c r="B40" s="559" t="s">
        <v>39</v>
      </c>
      <c r="C40" s="559" t="s">
        <v>87</v>
      </c>
      <c r="D40" s="559" t="s">
        <v>39</v>
      </c>
      <c r="E40" s="255" t="s">
        <v>43</v>
      </c>
      <c r="F40" s="255">
        <v>0</v>
      </c>
      <c r="G40" s="254">
        <v>100</v>
      </c>
      <c r="H40" s="255">
        <v>1</v>
      </c>
      <c r="I40" s="259">
        <f t="shared" si="4"/>
        <v>100</v>
      </c>
      <c r="J40" s="240">
        <f t="shared" si="5"/>
        <v>0</v>
      </c>
      <c r="K40" s="240">
        <f t="shared" si="6"/>
        <v>100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1:39" s="267" customFormat="1" x14ac:dyDescent="0.25">
      <c r="A41" s="559" t="s">
        <v>88</v>
      </c>
      <c r="B41" s="559" t="s">
        <v>39</v>
      </c>
      <c r="C41" s="559" t="s">
        <v>89</v>
      </c>
      <c r="D41" s="559" t="s">
        <v>39</v>
      </c>
      <c r="E41" s="255">
        <v>36</v>
      </c>
      <c r="F41" s="255" t="s">
        <v>48</v>
      </c>
      <c r="G41" s="254">
        <v>1631</v>
      </c>
      <c r="H41" s="255">
        <v>1</v>
      </c>
      <c r="I41" s="259">
        <f t="shared" si="4"/>
        <v>1631</v>
      </c>
      <c r="J41" s="240">
        <f>K$2</f>
        <v>0</v>
      </c>
      <c r="K41" s="240">
        <f t="shared" si="6"/>
        <v>1631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1:39" s="267" customFormat="1" x14ac:dyDescent="0.25">
      <c r="A42" s="559" t="s">
        <v>90</v>
      </c>
      <c r="B42" s="559" t="s">
        <v>39</v>
      </c>
      <c r="C42" s="559" t="s">
        <v>91</v>
      </c>
      <c r="D42" s="559" t="s">
        <v>39</v>
      </c>
      <c r="E42" s="255" t="s">
        <v>43</v>
      </c>
      <c r="F42" s="255">
        <v>0</v>
      </c>
      <c r="G42" s="254">
        <v>0</v>
      </c>
      <c r="H42" s="255">
        <v>1</v>
      </c>
      <c r="I42" s="259">
        <f t="shared" si="4"/>
        <v>0</v>
      </c>
      <c r="J42" s="240">
        <f t="shared" ref="J42:J46" si="7">K$1</f>
        <v>0</v>
      </c>
      <c r="K42" s="240">
        <f t="shared" si="6"/>
        <v>0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1:39" s="267" customFormat="1" x14ac:dyDescent="0.25">
      <c r="A43" s="559" t="s">
        <v>92</v>
      </c>
      <c r="B43" s="559" t="s">
        <v>39</v>
      </c>
      <c r="C43" s="559" t="s">
        <v>93</v>
      </c>
      <c r="D43" s="559" t="s">
        <v>39</v>
      </c>
      <c r="E43" s="255" t="s">
        <v>43</v>
      </c>
      <c r="F43" s="255">
        <v>0</v>
      </c>
      <c r="G43" s="254">
        <v>0</v>
      </c>
      <c r="H43" s="255">
        <v>1</v>
      </c>
      <c r="I43" s="259">
        <f t="shared" si="4"/>
        <v>0</v>
      </c>
      <c r="J43" s="240">
        <f t="shared" si="7"/>
        <v>0</v>
      </c>
      <c r="K43" s="240">
        <f t="shared" si="6"/>
        <v>0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1:39" s="267" customFormat="1" x14ac:dyDescent="0.25">
      <c r="A44" s="559" t="s">
        <v>94</v>
      </c>
      <c r="B44" s="559" t="s">
        <v>39</v>
      </c>
      <c r="C44" s="559" t="s">
        <v>95</v>
      </c>
      <c r="D44" s="559" t="s">
        <v>39</v>
      </c>
      <c r="E44" s="255" t="s">
        <v>43</v>
      </c>
      <c r="F44" s="255">
        <v>0</v>
      </c>
      <c r="G44" s="254">
        <v>0</v>
      </c>
      <c r="H44" s="255">
        <v>1</v>
      </c>
      <c r="I44" s="259">
        <f t="shared" si="4"/>
        <v>0</v>
      </c>
      <c r="J44" s="240">
        <f t="shared" si="7"/>
        <v>0</v>
      </c>
      <c r="K44" s="240">
        <f t="shared" si="6"/>
        <v>0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1:39" s="267" customFormat="1" x14ac:dyDescent="0.25">
      <c r="A45" s="559" t="s">
        <v>96</v>
      </c>
      <c r="B45" s="559" t="s">
        <v>39</v>
      </c>
      <c r="C45" s="559" t="s">
        <v>97</v>
      </c>
      <c r="D45" s="559" t="s">
        <v>39</v>
      </c>
      <c r="E45" s="255" t="s">
        <v>43</v>
      </c>
      <c r="F45" s="255">
        <v>0</v>
      </c>
      <c r="G45" s="254">
        <v>0</v>
      </c>
      <c r="H45" s="255">
        <v>1</v>
      </c>
      <c r="I45" s="259">
        <f t="shared" si="4"/>
        <v>0</v>
      </c>
      <c r="J45" s="240">
        <f t="shared" si="7"/>
        <v>0</v>
      </c>
      <c r="K45" s="240">
        <f t="shared" si="6"/>
        <v>0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1:39" s="267" customFormat="1" x14ac:dyDescent="0.25">
      <c r="A46" s="559" t="s">
        <v>98</v>
      </c>
      <c r="B46" s="559" t="s">
        <v>39</v>
      </c>
      <c r="C46" s="559" t="s">
        <v>99</v>
      </c>
      <c r="D46" s="559" t="s">
        <v>39</v>
      </c>
      <c r="E46" s="255" t="s">
        <v>43</v>
      </c>
      <c r="F46" s="255">
        <v>0</v>
      </c>
      <c r="G46" s="254">
        <v>100</v>
      </c>
      <c r="H46" s="255">
        <v>10</v>
      </c>
      <c r="I46" s="259">
        <f t="shared" si="4"/>
        <v>100</v>
      </c>
      <c r="J46" s="240">
        <f t="shared" si="7"/>
        <v>0</v>
      </c>
      <c r="K46" s="240">
        <f t="shared" si="6"/>
        <v>1000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1:39" s="267" customFormat="1" x14ac:dyDescent="0.25">
      <c r="A47" s="559" t="s">
        <v>100</v>
      </c>
      <c r="B47" s="559" t="s">
        <v>39</v>
      </c>
      <c r="C47" s="559" t="s">
        <v>101</v>
      </c>
      <c r="D47" s="559" t="s">
        <v>39</v>
      </c>
      <c r="E47" s="255">
        <v>36</v>
      </c>
      <c r="F47" s="255" t="s">
        <v>48</v>
      </c>
      <c r="G47" s="254">
        <v>53</v>
      </c>
      <c r="H47" s="255">
        <v>10</v>
      </c>
      <c r="I47" s="259">
        <f t="shared" si="4"/>
        <v>53</v>
      </c>
      <c r="J47" s="240">
        <f>K$2</f>
        <v>0</v>
      </c>
      <c r="K47" s="240">
        <f t="shared" si="6"/>
        <v>530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1:39" s="267" customFormat="1" x14ac:dyDescent="0.25">
      <c r="A48" s="559" t="s">
        <v>110</v>
      </c>
      <c r="B48" s="559" t="s">
        <v>39</v>
      </c>
      <c r="C48" s="559" t="s">
        <v>111</v>
      </c>
      <c r="D48" s="559" t="s">
        <v>39</v>
      </c>
      <c r="E48" s="255" t="s">
        <v>43</v>
      </c>
      <c r="F48" s="255">
        <v>0</v>
      </c>
      <c r="G48" s="254">
        <v>0</v>
      </c>
      <c r="H48" s="255">
        <v>10</v>
      </c>
      <c r="I48" s="259">
        <f t="shared" si="4"/>
        <v>0</v>
      </c>
      <c r="J48" s="240">
        <f t="shared" ref="J48:J55" si="8">K$1</f>
        <v>0</v>
      </c>
      <c r="K48" s="240">
        <f t="shared" si="6"/>
        <v>0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1:39" s="267" customFormat="1" x14ac:dyDescent="0.25">
      <c r="A49" s="559" t="s">
        <v>102</v>
      </c>
      <c r="B49" s="559" t="s">
        <v>39</v>
      </c>
      <c r="C49" s="559" t="s">
        <v>103</v>
      </c>
      <c r="D49" s="559" t="s">
        <v>39</v>
      </c>
      <c r="E49" s="255" t="s">
        <v>43</v>
      </c>
      <c r="F49" s="255">
        <v>0</v>
      </c>
      <c r="G49" s="254">
        <v>0</v>
      </c>
      <c r="H49" s="255">
        <v>10</v>
      </c>
      <c r="I49" s="259">
        <f t="shared" si="4"/>
        <v>0</v>
      </c>
      <c r="J49" s="240">
        <f t="shared" si="8"/>
        <v>0</v>
      </c>
      <c r="K49" s="240">
        <f t="shared" si="6"/>
        <v>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1:39" s="267" customFormat="1" x14ac:dyDescent="0.25">
      <c r="A50" s="559" t="s">
        <v>104</v>
      </c>
      <c r="B50" s="559" t="s">
        <v>39</v>
      </c>
      <c r="C50" s="559" t="s">
        <v>105</v>
      </c>
      <c r="D50" s="559" t="s">
        <v>39</v>
      </c>
      <c r="E50" s="255" t="s">
        <v>43</v>
      </c>
      <c r="F50" s="255">
        <v>0</v>
      </c>
      <c r="G50" s="254">
        <v>0</v>
      </c>
      <c r="H50" s="255">
        <v>10</v>
      </c>
      <c r="I50" s="259">
        <f t="shared" si="4"/>
        <v>0</v>
      </c>
      <c r="J50" s="240">
        <f t="shared" si="8"/>
        <v>0</v>
      </c>
      <c r="K50" s="240">
        <f t="shared" si="6"/>
        <v>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1:39" s="267" customFormat="1" x14ac:dyDescent="0.25">
      <c r="A51" s="559" t="s">
        <v>106</v>
      </c>
      <c r="B51" s="559" t="s">
        <v>39</v>
      </c>
      <c r="C51" s="559" t="s">
        <v>107</v>
      </c>
      <c r="D51" s="559" t="s">
        <v>39</v>
      </c>
      <c r="E51" s="255" t="s">
        <v>43</v>
      </c>
      <c r="F51" s="255">
        <v>0</v>
      </c>
      <c r="G51" s="254">
        <v>0</v>
      </c>
      <c r="H51" s="255">
        <v>10</v>
      </c>
      <c r="I51" s="259">
        <f t="shared" si="4"/>
        <v>0</v>
      </c>
      <c r="J51" s="240">
        <f t="shared" si="8"/>
        <v>0</v>
      </c>
      <c r="K51" s="240">
        <f t="shared" si="6"/>
        <v>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1:39" s="267" customFormat="1" x14ac:dyDescent="0.25">
      <c r="A52" s="559" t="s">
        <v>108</v>
      </c>
      <c r="B52" s="559" t="s">
        <v>39</v>
      </c>
      <c r="C52" s="559" t="s">
        <v>109</v>
      </c>
      <c r="D52" s="559" t="s">
        <v>39</v>
      </c>
      <c r="E52" s="255" t="s">
        <v>43</v>
      </c>
      <c r="F52" s="255">
        <v>0</v>
      </c>
      <c r="G52" s="254">
        <v>0</v>
      </c>
      <c r="H52" s="255">
        <v>10</v>
      </c>
      <c r="I52" s="259">
        <f t="shared" si="4"/>
        <v>0</v>
      </c>
      <c r="J52" s="240">
        <f t="shared" si="8"/>
        <v>0</v>
      </c>
      <c r="K52" s="240">
        <f t="shared" si="6"/>
        <v>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39" s="293" customFormat="1" x14ac:dyDescent="0.25">
      <c r="A53" s="291" t="s">
        <v>409</v>
      </c>
      <c r="B53" s="291"/>
      <c r="C53" s="292" t="s">
        <v>410</v>
      </c>
      <c r="D53" s="291"/>
      <c r="E53" s="199" t="s">
        <v>43</v>
      </c>
      <c r="F53" s="199">
        <v>6</v>
      </c>
      <c r="G53" s="200">
        <v>100</v>
      </c>
      <c r="H53" s="199">
        <v>2</v>
      </c>
      <c r="I53" s="164">
        <f t="shared" si="4"/>
        <v>100</v>
      </c>
      <c r="J53" s="164">
        <f t="shared" si="8"/>
        <v>0</v>
      </c>
      <c r="K53" s="164">
        <f t="shared" si="6"/>
        <v>200</v>
      </c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</row>
    <row r="54" spans="1:39" s="293" customFormat="1" x14ac:dyDescent="0.25">
      <c r="A54" s="291" t="s">
        <v>411</v>
      </c>
      <c r="B54" s="291"/>
      <c r="C54" s="292" t="s">
        <v>412</v>
      </c>
      <c r="D54" s="291"/>
      <c r="E54" s="199" t="s">
        <v>43</v>
      </c>
      <c r="F54" s="199">
        <v>2</v>
      </c>
      <c r="G54" s="200">
        <v>100</v>
      </c>
      <c r="H54" s="199">
        <v>2</v>
      </c>
      <c r="I54" s="164">
        <f t="shared" si="4"/>
        <v>100</v>
      </c>
      <c r="J54" s="164">
        <f t="shared" si="8"/>
        <v>0</v>
      </c>
      <c r="K54" s="164">
        <f t="shared" si="6"/>
        <v>200</v>
      </c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</row>
    <row r="55" spans="1:39" s="352" customFormat="1" x14ac:dyDescent="0.25">
      <c r="A55" s="223" t="s">
        <v>249</v>
      </c>
      <c r="B55" s="291"/>
      <c r="C55" s="223" t="s">
        <v>250</v>
      </c>
      <c r="D55" s="291"/>
      <c r="E55" s="199"/>
      <c r="F55" s="199">
        <v>0</v>
      </c>
      <c r="G55" s="200">
        <v>50</v>
      </c>
      <c r="H55" s="199">
        <v>4</v>
      </c>
      <c r="I55" s="164">
        <f t="shared" si="4"/>
        <v>50</v>
      </c>
      <c r="J55" s="164">
        <f t="shared" si="8"/>
        <v>0</v>
      </c>
      <c r="K55" s="164">
        <f>H55*I55</f>
        <v>200</v>
      </c>
      <c r="L55" s="343" t="s">
        <v>70</v>
      </c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</row>
    <row r="56" spans="1:39" s="267" customFormat="1" x14ac:dyDescent="0.25">
      <c r="A56" s="404"/>
      <c r="B56" s="404"/>
      <c r="C56" s="404"/>
      <c r="D56" s="404"/>
      <c r="E56" s="255"/>
      <c r="F56" s="255"/>
      <c r="G56" s="254"/>
      <c r="H56" s="255"/>
      <c r="I56" s="259"/>
      <c r="J56" s="240"/>
      <c r="K56" s="240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1:39" s="267" customFormat="1" x14ac:dyDescent="0.25">
      <c r="A57" s="543" t="s">
        <v>76</v>
      </c>
      <c r="B57" s="541" t="s">
        <v>39</v>
      </c>
      <c r="C57" s="541" t="s">
        <v>77</v>
      </c>
      <c r="D57" s="541" t="s">
        <v>39</v>
      </c>
      <c r="E57" s="264" t="s">
        <v>43</v>
      </c>
      <c r="F57" s="264">
        <v>0</v>
      </c>
      <c r="G57" s="263">
        <v>14950</v>
      </c>
      <c r="H57" s="264">
        <v>1</v>
      </c>
      <c r="I57" s="263">
        <f t="shared" si="4"/>
        <v>8073</v>
      </c>
      <c r="J57" s="263">
        <v>46</v>
      </c>
      <c r="K57" s="263">
        <f t="shared" ref="K57:K61" si="9">ROUND((H57*I57),2)</f>
        <v>8073</v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39" s="267" customFormat="1" x14ac:dyDescent="0.25">
      <c r="A58" s="541" t="s">
        <v>78</v>
      </c>
      <c r="B58" s="541" t="s">
        <v>39</v>
      </c>
      <c r="C58" s="541" t="s">
        <v>79</v>
      </c>
      <c r="D58" s="541" t="s">
        <v>39</v>
      </c>
      <c r="E58" s="264" t="s">
        <v>43</v>
      </c>
      <c r="F58" s="264">
        <v>0</v>
      </c>
      <c r="G58" s="263">
        <v>0</v>
      </c>
      <c r="H58" s="264">
        <v>10</v>
      </c>
      <c r="I58" s="263">
        <f t="shared" si="4"/>
        <v>0</v>
      </c>
      <c r="J58" s="263">
        <v>46</v>
      </c>
      <c r="K58" s="263">
        <f t="shared" si="9"/>
        <v>0</v>
      </c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1:39" s="267" customFormat="1" x14ac:dyDescent="0.25">
      <c r="A59" s="541" t="s">
        <v>82</v>
      </c>
      <c r="B59" s="541" t="s">
        <v>39</v>
      </c>
      <c r="C59" s="541" t="s">
        <v>83</v>
      </c>
      <c r="D59" s="541" t="s">
        <v>39</v>
      </c>
      <c r="E59" s="264" t="s">
        <v>43</v>
      </c>
      <c r="F59" s="264">
        <v>0</v>
      </c>
      <c r="G59" s="263">
        <v>0</v>
      </c>
      <c r="H59" s="264">
        <v>10</v>
      </c>
      <c r="I59" s="263">
        <f t="shared" si="4"/>
        <v>0</v>
      </c>
      <c r="J59" s="263">
        <v>46</v>
      </c>
      <c r="K59" s="263">
        <f t="shared" si="9"/>
        <v>0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1:39" s="267" customFormat="1" x14ac:dyDescent="0.25">
      <c r="A60" s="541" t="s">
        <v>84</v>
      </c>
      <c r="B60" s="541" t="s">
        <v>39</v>
      </c>
      <c r="C60" s="541" t="s">
        <v>85</v>
      </c>
      <c r="D60" s="541" t="s">
        <v>39</v>
      </c>
      <c r="E60" s="264" t="s">
        <v>43</v>
      </c>
      <c r="F60" s="264">
        <v>0</v>
      </c>
      <c r="G60" s="263">
        <v>0</v>
      </c>
      <c r="H60" s="264">
        <v>10</v>
      </c>
      <c r="I60" s="263">
        <f t="shared" si="4"/>
        <v>0</v>
      </c>
      <c r="J60" s="263">
        <v>46</v>
      </c>
      <c r="K60" s="263">
        <f t="shared" si="9"/>
        <v>0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1:39" s="267" customFormat="1" x14ac:dyDescent="0.25">
      <c r="A61" s="541" t="s">
        <v>80</v>
      </c>
      <c r="B61" s="541" t="s">
        <v>39</v>
      </c>
      <c r="C61" s="541" t="s">
        <v>81</v>
      </c>
      <c r="D61" s="541" t="s">
        <v>39</v>
      </c>
      <c r="E61" s="264" t="s">
        <v>43</v>
      </c>
      <c r="F61" s="264">
        <v>0</v>
      </c>
      <c r="G61" s="263">
        <v>0</v>
      </c>
      <c r="H61" s="264">
        <v>10</v>
      </c>
      <c r="I61" s="263">
        <f t="shared" si="4"/>
        <v>0</v>
      </c>
      <c r="J61" s="263">
        <v>46</v>
      </c>
      <c r="K61" s="263">
        <f t="shared" si="9"/>
        <v>0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1:39" customFormat="1" x14ac:dyDescent="0.25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</row>
    <row r="63" spans="1:39" s="280" customFormat="1" x14ac:dyDescent="0.25">
      <c r="A63" s="456" t="s">
        <v>112</v>
      </c>
      <c r="B63" s="451" t="s">
        <v>39</v>
      </c>
      <c r="C63" s="451" t="s">
        <v>113</v>
      </c>
      <c r="D63" s="451" t="s">
        <v>39</v>
      </c>
      <c r="E63" s="178" t="s">
        <v>43</v>
      </c>
      <c r="F63" s="178">
        <v>0</v>
      </c>
      <c r="G63" s="179">
        <v>255</v>
      </c>
      <c r="H63" s="180">
        <v>20</v>
      </c>
      <c r="I63" s="179">
        <f t="shared" ref="I63:I69" si="10">ROUND(G63-((G63*J63)/100),2)</f>
        <v>255</v>
      </c>
      <c r="J63" s="179">
        <f t="shared" ref="J63:J69" si="11">K$1</f>
        <v>0</v>
      </c>
      <c r="K63" s="179">
        <f t="shared" ref="K63:K69" si="12">ROUND((H63*I63),2)</f>
        <v>5100</v>
      </c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</row>
    <row r="64" spans="1:39" s="176" customFormat="1" x14ac:dyDescent="0.25">
      <c r="A64" s="480" t="s">
        <v>114</v>
      </c>
      <c r="B64" s="481" t="s">
        <v>39</v>
      </c>
      <c r="C64" s="450" t="s">
        <v>115</v>
      </c>
      <c r="D64" s="450" t="s">
        <v>39</v>
      </c>
      <c r="E64" s="394" t="s">
        <v>43</v>
      </c>
      <c r="F64" s="394">
        <v>0</v>
      </c>
      <c r="G64" s="192">
        <v>75</v>
      </c>
      <c r="H64" s="394">
        <f>H63</f>
        <v>20</v>
      </c>
      <c r="I64" s="192">
        <f t="shared" si="10"/>
        <v>75</v>
      </c>
      <c r="J64" s="192">
        <f t="shared" si="11"/>
        <v>0</v>
      </c>
      <c r="K64" s="192">
        <f t="shared" si="12"/>
        <v>1500</v>
      </c>
      <c r="L64" s="330"/>
      <c r="M64" s="185"/>
      <c r="N64" s="185"/>
      <c r="O64" s="185"/>
      <c r="P64" s="185"/>
      <c r="Q64" s="185"/>
      <c r="R64" s="185"/>
    </row>
    <row r="65" spans="1:18" s="176" customFormat="1" ht="15" customHeight="1" x14ac:dyDescent="0.25">
      <c r="A65" s="456" t="s">
        <v>117</v>
      </c>
      <c r="B65" s="451" t="s">
        <v>39</v>
      </c>
      <c r="C65" s="451" t="s">
        <v>118</v>
      </c>
      <c r="D65" s="451" t="s">
        <v>39</v>
      </c>
      <c r="E65" s="178" t="s">
        <v>43</v>
      </c>
      <c r="F65" s="178">
        <v>21</v>
      </c>
      <c r="G65" s="179">
        <v>575</v>
      </c>
      <c r="H65" s="180">
        <v>20</v>
      </c>
      <c r="I65" s="179">
        <f t="shared" si="10"/>
        <v>575</v>
      </c>
      <c r="J65" s="179">
        <f t="shared" si="11"/>
        <v>0</v>
      </c>
      <c r="K65" s="179">
        <f t="shared" si="12"/>
        <v>11500</v>
      </c>
      <c r="L65" s="330"/>
      <c r="M65" s="185"/>
      <c r="N65" s="185"/>
      <c r="O65" s="185"/>
      <c r="P65" s="185"/>
      <c r="Q65" s="185"/>
      <c r="R65" s="185"/>
    </row>
    <row r="66" spans="1:18" s="176" customFormat="1" x14ac:dyDescent="0.25">
      <c r="A66" s="483" t="s">
        <v>119</v>
      </c>
      <c r="B66" s="484"/>
      <c r="C66" s="390" t="s">
        <v>120</v>
      </c>
      <c r="D66" s="181"/>
      <c r="E66" s="178" t="s">
        <v>43</v>
      </c>
      <c r="F66" s="178">
        <v>21</v>
      </c>
      <c r="G66" s="179">
        <v>795</v>
      </c>
      <c r="H66" s="180">
        <v>1</v>
      </c>
      <c r="I66" s="179">
        <f t="shared" si="10"/>
        <v>795</v>
      </c>
      <c r="J66" s="179">
        <f t="shared" si="11"/>
        <v>0</v>
      </c>
      <c r="K66" s="179">
        <f t="shared" si="12"/>
        <v>795</v>
      </c>
      <c r="L66" s="330"/>
      <c r="M66" s="185"/>
      <c r="N66" s="185"/>
      <c r="O66" s="185"/>
      <c r="P66" s="185"/>
      <c r="Q66" s="185"/>
      <c r="R66" s="185"/>
    </row>
    <row r="67" spans="1:18" s="176" customFormat="1" x14ac:dyDescent="0.25">
      <c r="A67" s="456" t="s">
        <v>121</v>
      </c>
      <c r="B67" s="451" t="s">
        <v>39</v>
      </c>
      <c r="C67" s="451" t="s">
        <v>122</v>
      </c>
      <c r="D67" s="451" t="s">
        <v>39</v>
      </c>
      <c r="E67" s="178" t="s">
        <v>43</v>
      </c>
      <c r="F67" s="178">
        <v>0</v>
      </c>
      <c r="G67" s="179">
        <v>490</v>
      </c>
      <c r="H67" s="180">
        <v>2</v>
      </c>
      <c r="I67" s="179">
        <f t="shared" si="10"/>
        <v>490</v>
      </c>
      <c r="J67" s="179">
        <f t="shared" si="11"/>
        <v>0</v>
      </c>
      <c r="K67" s="179">
        <f t="shared" si="12"/>
        <v>980</v>
      </c>
      <c r="L67" s="330"/>
      <c r="M67" s="185"/>
      <c r="N67" s="185"/>
      <c r="O67" s="185"/>
      <c r="P67" s="185"/>
      <c r="Q67" s="185"/>
      <c r="R67" s="185"/>
    </row>
    <row r="68" spans="1:18" s="176" customFormat="1" x14ac:dyDescent="0.25">
      <c r="A68" s="456" t="s">
        <v>123</v>
      </c>
      <c r="B68" s="451" t="s">
        <v>39</v>
      </c>
      <c r="C68" s="451" t="s">
        <v>124</v>
      </c>
      <c r="D68" s="451" t="s">
        <v>39</v>
      </c>
      <c r="E68" s="178" t="s">
        <v>43</v>
      </c>
      <c r="F68" s="178">
        <v>0</v>
      </c>
      <c r="G68" s="179">
        <v>1395</v>
      </c>
      <c r="H68" s="180">
        <v>1</v>
      </c>
      <c r="I68" s="179">
        <f t="shared" si="10"/>
        <v>1395</v>
      </c>
      <c r="J68" s="179">
        <f t="shared" si="11"/>
        <v>0</v>
      </c>
      <c r="K68" s="179">
        <f t="shared" si="12"/>
        <v>1395</v>
      </c>
      <c r="L68" s="330"/>
      <c r="M68" s="185"/>
      <c r="N68" s="185"/>
      <c r="O68" s="185"/>
      <c r="P68" s="185"/>
      <c r="Q68" s="185"/>
      <c r="R68" s="185"/>
    </row>
    <row r="69" spans="1:18" s="176" customFormat="1" x14ac:dyDescent="0.25">
      <c r="A69" s="480" t="s">
        <v>125</v>
      </c>
      <c r="B69" s="481" t="s">
        <v>39</v>
      </c>
      <c r="C69" s="450" t="s">
        <v>126</v>
      </c>
      <c r="D69" s="450" t="s">
        <v>39</v>
      </c>
      <c r="E69" s="394" t="s">
        <v>43</v>
      </c>
      <c r="F69" s="394">
        <v>0</v>
      </c>
      <c r="G69" s="192">
        <v>350</v>
      </c>
      <c r="H69" s="394">
        <f>H68</f>
        <v>1</v>
      </c>
      <c r="I69" s="192">
        <f t="shared" si="10"/>
        <v>350</v>
      </c>
      <c r="J69" s="192">
        <f t="shared" si="11"/>
        <v>0</v>
      </c>
      <c r="K69" s="192">
        <f t="shared" si="12"/>
        <v>350</v>
      </c>
      <c r="L69" s="330"/>
      <c r="M69" s="185"/>
      <c r="N69" s="185"/>
      <c r="O69" s="185"/>
      <c r="P69" s="185"/>
      <c r="Q69" s="185"/>
      <c r="R69" s="185"/>
    </row>
    <row r="70" spans="1:18" s="176" customFormat="1" x14ac:dyDescent="0.25">
      <c r="A70" s="452"/>
      <c r="B70" s="453"/>
      <c r="C70" s="454"/>
      <c r="D70" s="453"/>
      <c r="E70" s="193"/>
      <c r="F70" s="193"/>
      <c r="G70" s="194"/>
      <c r="H70" s="193"/>
      <c r="I70" s="194"/>
      <c r="J70" s="194"/>
      <c r="K70" s="175"/>
      <c r="L70" s="330"/>
      <c r="M70" s="185"/>
      <c r="N70" s="185"/>
      <c r="O70" s="185"/>
      <c r="P70" s="185"/>
      <c r="Q70" s="185"/>
      <c r="R70" s="185"/>
    </row>
    <row r="71" spans="1:18" s="176" customFormat="1" x14ac:dyDescent="0.25">
      <c r="A71" s="472" t="s">
        <v>127</v>
      </c>
      <c r="B71" s="473"/>
      <c r="C71" s="474" t="s">
        <v>128</v>
      </c>
      <c r="D71" s="475"/>
      <c r="E71" s="178" t="s">
        <v>43</v>
      </c>
      <c r="F71" s="178">
        <v>21</v>
      </c>
      <c r="G71" s="179">
        <v>2750</v>
      </c>
      <c r="H71" s="180">
        <v>1</v>
      </c>
      <c r="I71" s="179">
        <f t="shared" ref="I71:I73" si="13">ROUND(G71-((G71*J71)/100),2)</f>
        <v>2750</v>
      </c>
      <c r="J71" s="179">
        <f t="shared" ref="J71" si="14">K$1</f>
        <v>0</v>
      </c>
      <c r="K71" s="179">
        <f t="shared" ref="K71:K73" si="15">ROUND((H71*I71),2)</f>
        <v>2750</v>
      </c>
      <c r="M71" s="185"/>
      <c r="N71" s="185"/>
      <c r="O71" s="185"/>
      <c r="P71" s="185"/>
      <c r="Q71" s="185"/>
      <c r="R71" s="185"/>
    </row>
    <row r="72" spans="1:18" s="176" customFormat="1" x14ac:dyDescent="0.25">
      <c r="A72" s="476" t="s">
        <v>129</v>
      </c>
      <c r="B72" s="477"/>
      <c r="C72" s="478" t="s">
        <v>130</v>
      </c>
      <c r="D72" s="479"/>
      <c r="E72" s="394">
        <v>36</v>
      </c>
      <c r="F72" s="394" t="s">
        <v>48</v>
      </c>
      <c r="G72" s="192">
        <v>220</v>
      </c>
      <c r="H72" s="394">
        <f>H71</f>
        <v>1</v>
      </c>
      <c r="I72" s="192">
        <f t="shared" si="13"/>
        <v>220</v>
      </c>
      <c r="J72" s="192">
        <f>$K$2</f>
        <v>0</v>
      </c>
      <c r="K72" s="192">
        <f t="shared" si="15"/>
        <v>220</v>
      </c>
      <c r="L72" s="330"/>
      <c r="M72" s="185"/>
      <c r="N72" s="185"/>
      <c r="O72" s="185"/>
      <c r="P72" s="185"/>
      <c r="Q72" s="185"/>
      <c r="R72" s="185"/>
    </row>
    <row r="73" spans="1:18" s="176" customFormat="1" x14ac:dyDescent="0.25">
      <c r="A73" s="476" t="s">
        <v>131</v>
      </c>
      <c r="B73" s="477"/>
      <c r="C73" s="478" t="s">
        <v>132</v>
      </c>
      <c r="D73" s="479"/>
      <c r="E73" s="394" t="s">
        <v>43</v>
      </c>
      <c r="F73" s="394">
        <v>21</v>
      </c>
      <c r="G73" s="192">
        <v>0</v>
      </c>
      <c r="H73" s="394">
        <f>H71</f>
        <v>1</v>
      </c>
      <c r="I73" s="192">
        <f t="shared" si="13"/>
        <v>0</v>
      </c>
      <c r="J73" s="192">
        <f t="shared" ref="J73" si="16">K$1</f>
        <v>0</v>
      </c>
      <c r="K73" s="192">
        <f t="shared" si="15"/>
        <v>0</v>
      </c>
      <c r="L73" s="330"/>
      <c r="M73" s="185"/>
      <c r="N73" s="185"/>
      <c r="O73" s="185"/>
      <c r="P73" s="185"/>
      <c r="Q73" s="185"/>
      <c r="R73" s="185"/>
    </row>
    <row r="74" spans="1:18" s="176" customFormat="1" hidden="1" x14ac:dyDescent="0.25">
      <c r="A74" s="452"/>
      <c r="B74" s="453"/>
      <c r="C74" s="454"/>
      <c r="D74" s="453"/>
      <c r="E74" s="193"/>
      <c r="F74" s="193"/>
      <c r="G74" s="194"/>
      <c r="H74" s="193"/>
      <c r="I74" s="194"/>
      <c r="J74" s="194"/>
      <c r="K74" s="175"/>
      <c r="L74" s="330"/>
      <c r="M74" s="185"/>
      <c r="N74" s="185"/>
      <c r="O74" s="185"/>
      <c r="P74" s="185"/>
      <c r="Q74" s="185"/>
      <c r="R74" s="185"/>
    </row>
    <row r="75" spans="1:18" s="176" customFormat="1" hidden="1" x14ac:dyDescent="0.25">
      <c r="A75" s="377" t="s">
        <v>133</v>
      </c>
      <c r="B75" s="378"/>
      <c r="C75" s="182" t="s">
        <v>134</v>
      </c>
      <c r="D75" s="378"/>
      <c r="E75" s="178" t="s">
        <v>43</v>
      </c>
      <c r="F75" s="178">
        <v>0</v>
      </c>
      <c r="G75" s="179">
        <v>1295</v>
      </c>
      <c r="H75" s="180">
        <v>0</v>
      </c>
      <c r="I75" s="179">
        <f t="shared" ref="I75:I80" si="17">ROUND(G75-((G75*J75)/100),2)</f>
        <v>1295</v>
      </c>
      <c r="J75" s="179">
        <f t="shared" ref="J75" si="18">K$1</f>
        <v>0</v>
      </c>
      <c r="K75" s="179">
        <f t="shared" ref="K75:K80" si="19">ROUND((H75*I75),2)</f>
        <v>0</v>
      </c>
      <c r="M75" s="185"/>
      <c r="N75" s="185"/>
      <c r="O75" s="185"/>
      <c r="P75" s="185"/>
      <c r="Q75" s="185"/>
      <c r="R75" s="185"/>
    </row>
    <row r="76" spans="1:18" s="281" customFormat="1" hidden="1" x14ac:dyDescent="0.25">
      <c r="A76" s="476" t="s">
        <v>135</v>
      </c>
      <c r="B76" s="477"/>
      <c r="C76" s="196" t="s">
        <v>136</v>
      </c>
      <c r="D76" s="196"/>
      <c r="E76" s="394">
        <v>12</v>
      </c>
      <c r="F76" s="394">
        <v>0</v>
      </c>
      <c r="G76" s="192">
        <v>104</v>
      </c>
      <c r="H76" s="394">
        <f>H75</f>
        <v>0</v>
      </c>
      <c r="I76" s="192">
        <f t="shared" si="17"/>
        <v>104</v>
      </c>
      <c r="J76" s="192">
        <f>$K$2</f>
        <v>0</v>
      </c>
      <c r="K76" s="192">
        <f t="shared" si="19"/>
        <v>0</v>
      </c>
      <c r="L76" s="330"/>
      <c r="M76" s="184"/>
      <c r="N76" s="184"/>
      <c r="O76" s="184"/>
      <c r="P76" s="184"/>
      <c r="Q76" s="184"/>
      <c r="R76" s="184"/>
    </row>
    <row r="77" spans="1:18" s="281" customFormat="1" hidden="1" x14ac:dyDescent="0.25">
      <c r="A77" s="480" t="s">
        <v>137</v>
      </c>
      <c r="B77" s="481"/>
      <c r="C77" s="196" t="s">
        <v>138</v>
      </c>
      <c r="D77" s="196"/>
      <c r="E77" s="394" t="s">
        <v>43</v>
      </c>
      <c r="F77" s="394">
        <v>0</v>
      </c>
      <c r="G77" s="192">
        <v>0</v>
      </c>
      <c r="H77" s="394">
        <f t="shared" ref="H77:H80" si="20">H76</f>
        <v>0</v>
      </c>
      <c r="I77" s="192">
        <f t="shared" si="17"/>
        <v>0</v>
      </c>
      <c r="J77" s="192">
        <f t="shared" ref="J77:J80" si="21">K$1</f>
        <v>0</v>
      </c>
      <c r="K77" s="192">
        <f t="shared" si="19"/>
        <v>0</v>
      </c>
      <c r="L77" s="330"/>
      <c r="M77" s="184"/>
      <c r="N77" s="184"/>
      <c r="O77" s="184"/>
      <c r="P77" s="184"/>
      <c r="Q77" s="184"/>
      <c r="R77" s="184"/>
    </row>
    <row r="78" spans="1:18" s="281" customFormat="1" hidden="1" x14ac:dyDescent="0.25">
      <c r="A78" s="480" t="s">
        <v>139</v>
      </c>
      <c r="B78" s="481"/>
      <c r="C78" s="196" t="s">
        <v>140</v>
      </c>
      <c r="D78" s="196"/>
      <c r="E78" s="394" t="s">
        <v>43</v>
      </c>
      <c r="F78" s="394">
        <v>0</v>
      </c>
      <c r="G78" s="192">
        <v>0</v>
      </c>
      <c r="H78" s="394">
        <f t="shared" si="20"/>
        <v>0</v>
      </c>
      <c r="I78" s="192">
        <f t="shared" si="17"/>
        <v>0</v>
      </c>
      <c r="J78" s="192">
        <f t="shared" si="21"/>
        <v>0</v>
      </c>
      <c r="K78" s="192">
        <f t="shared" si="19"/>
        <v>0</v>
      </c>
      <c r="L78" s="330"/>
      <c r="M78" s="184"/>
      <c r="N78" s="184"/>
      <c r="O78" s="184"/>
      <c r="P78" s="184"/>
      <c r="Q78" s="184"/>
      <c r="R78" s="184"/>
    </row>
    <row r="79" spans="1:18" s="281" customFormat="1" hidden="1" x14ac:dyDescent="0.25">
      <c r="A79" s="480" t="s">
        <v>141</v>
      </c>
      <c r="B79" s="481"/>
      <c r="C79" s="196" t="s">
        <v>142</v>
      </c>
      <c r="D79" s="196"/>
      <c r="E79" s="394" t="s">
        <v>43</v>
      </c>
      <c r="F79" s="394">
        <v>0</v>
      </c>
      <c r="G79" s="192">
        <v>0</v>
      </c>
      <c r="H79" s="394">
        <f t="shared" si="20"/>
        <v>0</v>
      </c>
      <c r="I79" s="192">
        <f t="shared" si="17"/>
        <v>0</v>
      </c>
      <c r="J79" s="192">
        <f t="shared" si="21"/>
        <v>0</v>
      </c>
      <c r="K79" s="192">
        <f t="shared" si="19"/>
        <v>0</v>
      </c>
      <c r="L79" s="330"/>
      <c r="M79" s="184"/>
      <c r="N79" s="184"/>
      <c r="O79" s="184"/>
      <c r="P79" s="184"/>
      <c r="Q79" s="184"/>
      <c r="R79" s="184"/>
    </row>
    <row r="80" spans="1:18" s="281" customFormat="1" hidden="1" x14ac:dyDescent="0.25">
      <c r="A80" s="480" t="s">
        <v>143</v>
      </c>
      <c r="B80" s="481"/>
      <c r="C80" s="196" t="s">
        <v>144</v>
      </c>
      <c r="D80" s="196"/>
      <c r="E80" s="394" t="s">
        <v>43</v>
      </c>
      <c r="F80" s="394">
        <v>0</v>
      </c>
      <c r="G80" s="192">
        <v>0</v>
      </c>
      <c r="H80" s="394">
        <f t="shared" si="20"/>
        <v>0</v>
      </c>
      <c r="I80" s="192">
        <f t="shared" si="17"/>
        <v>0</v>
      </c>
      <c r="J80" s="192">
        <f t="shared" si="21"/>
        <v>0</v>
      </c>
      <c r="K80" s="192">
        <f t="shared" si="19"/>
        <v>0</v>
      </c>
      <c r="L80" s="330"/>
      <c r="M80" s="184"/>
      <c r="N80" s="184"/>
      <c r="O80" s="184"/>
      <c r="P80" s="184"/>
      <c r="Q80" s="184"/>
      <c r="R80" s="184"/>
    </row>
    <row r="81" spans="1:18" s="281" customFormat="1" x14ac:dyDescent="0.25">
      <c r="A81" s="452"/>
      <c r="B81" s="453"/>
      <c r="C81" s="454"/>
      <c r="D81" s="453"/>
      <c r="E81" s="193"/>
      <c r="F81" s="193"/>
      <c r="G81" s="194"/>
      <c r="H81" s="193"/>
      <c r="I81" s="194"/>
      <c r="J81" s="194"/>
      <c r="K81" s="175"/>
      <c r="L81" s="330"/>
      <c r="M81" s="184"/>
      <c r="N81" s="184"/>
      <c r="O81" s="184"/>
      <c r="P81" s="184"/>
      <c r="Q81" s="184"/>
      <c r="R81" s="184"/>
    </row>
    <row r="82" spans="1:18" s="176" customFormat="1" x14ac:dyDescent="0.25">
      <c r="A82" s="456" t="s">
        <v>3</v>
      </c>
      <c r="B82" s="451" t="s">
        <v>39</v>
      </c>
      <c r="C82" s="451" t="s">
        <v>145</v>
      </c>
      <c r="D82" s="451" t="s">
        <v>39</v>
      </c>
      <c r="E82" s="178" t="s">
        <v>43</v>
      </c>
      <c r="F82" s="178">
        <v>0</v>
      </c>
      <c r="G82" s="179">
        <v>5400</v>
      </c>
      <c r="H82" s="180">
        <v>1</v>
      </c>
      <c r="I82" s="179">
        <f t="shared" ref="I82:I90" si="22">ROUND(G82-((G82*J82)/100),2)</f>
        <v>5400</v>
      </c>
      <c r="J82" s="179">
        <f t="shared" ref="J82" si="23">K$1</f>
        <v>0</v>
      </c>
      <c r="K82" s="179">
        <f t="shared" ref="K82:K90" si="24">ROUND((H82*I82),2)</f>
        <v>5400</v>
      </c>
      <c r="M82" s="185"/>
      <c r="N82" s="185"/>
      <c r="O82" s="185"/>
      <c r="P82" s="185"/>
      <c r="Q82" s="185"/>
      <c r="R82" s="185"/>
    </row>
    <row r="83" spans="1:18" s="281" customFormat="1" x14ac:dyDescent="0.25">
      <c r="A83" s="450" t="s">
        <v>146</v>
      </c>
      <c r="B83" s="450" t="s">
        <v>39</v>
      </c>
      <c r="C83" s="450" t="s">
        <v>147</v>
      </c>
      <c r="D83" s="450" t="s">
        <v>39</v>
      </c>
      <c r="E83" s="394">
        <v>36</v>
      </c>
      <c r="F83" s="394" t="s">
        <v>48</v>
      </c>
      <c r="G83" s="192">
        <v>449</v>
      </c>
      <c r="H83" s="394">
        <f>H82</f>
        <v>1</v>
      </c>
      <c r="I83" s="192">
        <f t="shared" si="22"/>
        <v>449</v>
      </c>
      <c r="J83" s="192">
        <f>$K$2</f>
        <v>0</v>
      </c>
      <c r="K83" s="192">
        <f t="shared" si="24"/>
        <v>449</v>
      </c>
      <c r="L83" s="330"/>
      <c r="M83" s="184"/>
      <c r="N83" s="184"/>
      <c r="O83" s="184"/>
      <c r="P83" s="184"/>
      <c r="Q83" s="184"/>
      <c r="R83" s="184"/>
    </row>
    <row r="84" spans="1:18" s="281" customFormat="1" x14ac:dyDescent="0.25">
      <c r="A84" s="450" t="s">
        <v>148</v>
      </c>
      <c r="B84" s="450" t="s">
        <v>39</v>
      </c>
      <c r="C84" s="450" t="s">
        <v>149</v>
      </c>
      <c r="D84" s="450" t="s">
        <v>39</v>
      </c>
      <c r="E84" s="394" t="s">
        <v>43</v>
      </c>
      <c r="F84" s="394">
        <v>0</v>
      </c>
      <c r="G84" s="192">
        <v>0</v>
      </c>
      <c r="H84" s="394">
        <f t="shared" ref="H84:H90" si="25">H83</f>
        <v>1</v>
      </c>
      <c r="I84" s="192">
        <f t="shared" si="22"/>
        <v>0</v>
      </c>
      <c r="J84" s="192">
        <f t="shared" ref="J84:J90" si="26">K$1</f>
        <v>0</v>
      </c>
      <c r="K84" s="192">
        <f t="shared" si="24"/>
        <v>0</v>
      </c>
      <c r="L84" s="330"/>
      <c r="M84" s="184"/>
      <c r="N84" s="184"/>
      <c r="O84" s="184"/>
      <c r="P84" s="184"/>
      <c r="Q84" s="184"/>
      <c r="R84" s="184"/>
    </row>
    <row r="85" spans="1:18" s="281" customFormat="1" x14ac:dyDescent="0.25">
      <c r="A85" s="450" t="s">
        <v>150</v>
      </c>
      <c r="B85" s="450" t="s">
        <v>39</v>
      </c>
      <c r="C85" s="450" t="s">
        <v>151</v>
      </c>
      <c r="D85" s="450" t="s">
        <v>39</v>
      </c>
      <c r="E85" s="394" t="s">
        <v>43</v>
      </c>
      <c r="F85" s="394">
        <v>0</v>
      </c>
      <c r="G85" s="192">
        <v>0</v>
      </c>
      <c r="H85" s="394">
        <f t="shared" si="25"/>
        <v>1</v>
      </c>
      <c r="I85" s="192">
        <f t="shared" si="22"/>
        <v>0</v>
      </c>
      <c r="J85" s="192">
        <f t="shared" si="26"/>
        <v>0</v>
      </c>
      <c r="K85" s="192">
        <f t="shared" si="24"/>
        <v>0</v>
      </c>
      <c r="L85" s="330"/>
      <c r="M85" s="184"/>
      <c r="N85" s="184"/>
      <c r="O85" s="184"/>
      <c r="P85" s="184"/>
      <c r="Q85" s="184"/>
      <c r="R85" s="184"/>
    </row>
    <row r="86" spans="1:18" s="281" customFormat="1" x14ac:dyDescent="0.25">
      <c r="A86" s="450" t="s">
        <v>139</v>
      </c>
      <c r="B86" s="450" t="s">
        <v>39</v>
      </c>
      <c r="C86" s="450" t="s">
        <v>140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25"/>
        <v>1</v>
      </c>
      <c r="I86" s="192">
        <f t="shared" si="22"/>
        <v>0</v>
      </c>
      <c r="J86" s="192">
        <f t="shared" si="26"/>
        <v>0</v>
      </c>
      <c r="K86" s="192">
        <f t="shared" si="24"/>
        <v>0</v>
      </c>
      <c r="L86" s="330"/>
      <c r="M86" s="184"/>
      <c r="N86" s="184"/>
      <c r="O86" s="184"/>
      <c r="P86" s="184"/>
      <c r="Q86" s="184"/>
      <c r="R86" s="184"/>
    </row>
    <row r="87" spans="1:18" s="281" customFormat="1" x14ac:dyDescent="0.25">
      <c r="A87" s="450" t="s">
        <v>152</v>
      </c>
      <c r="B87" s="450" t="s">
        <v>39</v>
      </c>
      <c r="C87" s="450" t="s">
        <v>153</v>
      </c>
      <c r="D87" s="450" t="s">
        <v>39</v>
      </c>
      <c r="E87" s="394" t="s">
        <v>43</v>
      </c>
      <c r="F87" s="394">
        <v>0</v>
      </c>
      <c r="G87" s="192">
        <v>30</v>
      </c>
      <c r="H87" s="394">
        <f t="shared" si="25"/>
        <v>1</v>
      </c>
      <c r="I87" s="192">
        <f t="shared" si="22"/>
        <v>30</v>
      </c>
      <c r="J87" s="192">
        <f t="shared" si="26"/>
        <v>0</v>
      </c>
      <c r="K87" s="192">
        <f t="shared" si="24"/>
        <v>30</v>
      </c>
      <c r="L87" s="330"/>
      <c r="M87" s="184"/>
      <c r="N87" s="184"/>
      <c r="O87" s="184"/>
      <c r="P87" s="184"/>
      <c r="Q87" s="184"/>
      <c r="R87" s="184"/>
    </row>
    <row r="88" spans="1:18" s="281" customFormat="1" x14ac:dyDescent="0.25">
      <c r="A88" s="450" t="s">
        <v>154</v>
      </c>
      <c r="B88" s="450" t="s">
        <v>39</v>
      </c>
      <c r="C88" s="450" t="s">
        <v>155</v>
      </c>
      <c r="D88" s="450" t="s">
        <v>39</v>
      </c>
      <c r="E88" s="394" t="s">
        <v>43</v>
      </c>
      <c r="F88" s="394">
        <v>0</v>
      </c>
      <c r="G88" s="192">
        <v>0</v>
      </c>
      <c r="H88" s="394">
        <f t="shared" si="25"/>
        <v>1</v>
      </c>
      <c r="I88" s="192">
        <f t="shared" si="22"/>
        <v>0</v>
      </c>
      <c r="J88" s="192">
        <f t="shared" si="26"/>
        <v>0</v>
      </c>
      <c r="K88" s="192">
        <f t="shared" si="24"/>
        <v>0</v>
      </c>
      <c r="L88" s="330"/>
      <c r="M88" s="184"/>
      <c r="N88" s="184"/>
      <c r="O88" s="184"/>
      <c r="P88" s="184"/>
      <c r="Q88" s="184"/>
      <c r="R88" s="184"/>
    </row>
    <row r="89" spans="1:18" s="281" customFormat="1" x14ac:dyDescent="0.25">
      <c r="A89" s="450" t="s">
        <v>156</v>
      </c>
      <c r="B89" s="450" t="s">
        <v>39</v>
      </c>
      <c r="C89" s="450" t="s">
        <v>157</v>
      </c>
      <c r="D89" s="450" t="s">
        <v>39</v>
      </c>
      <c r="E89" s="394" t="s">
        <v>43</v>
      </c>
      <c r="F89" s="394">
        <v>0</v>
      </c>
      <c r="G89" s="192">
        <v>0</v>
      </c>
      <c r="H89" s="394">
        <f t="shared" si="25"/>
        <v>1</v>
      </c>
      <c r="I89" s="192">
        <f t="shared" si="22"/>
        <v>0</v>
      </c>
      <c r="J89" s="192">
        <f t="shared" si="26"/>
        <v>0</v>
      </c>
      <c r="K89" s="192">
        <f t="shared" si="24"/>
        <v>0</v>
      </c>
      <c r="L89" s="330"/>
      <c r="M89" s="184"/>
      <c r="N89" s="184"/>
      <c r="O89" s="184"/>
      <c r="P89" s="184"/>
      <c r="Q89" s="184"/>
      <c r="R89" s="184"/>
    </row>
    <row r="90" spans="1:18" s="281" customFormat="1" x14ac:dyDescent="0.25">
      <c r="A90" s="450" t="s">
        <v>158</v>
      </c>
      <c r="B90" s="450" t="s">
        <v>39</v>
      </c>
      <c r="C90" s="450" t="s">
        <v>159</v>
      </c>
      <c r="D90" s="450" t="s">
        <v>39</v>
      </c>
      <c r="E90" s="394" t="s">
        <v>43</v>
      </c>
      <c r="F90" s="394">
        <v>0</v>
      </c>
      <c r="G90" s="192">
        <v>0</v>
      </c>
      <c r="H90" s="394">
        <f t="shared" si="25"/>
        <v>1</v>
      </c>
      <c r="I90" s="192">
        <f t="shared" si="22"/>
        <v>0</v>
      </c>
      <c r="J90" s="192">
        <f t="shared" si="26"/>
        <v>0</v>
      </c>
      <c r="K90" s="192">
        <f t="shared" si="24"/>
        <v>0</v>
      </c>
      <c r="L90" s="330"/>
      <c r="M90" s="184"/>
      <c r="N90" s="184"/>
      <c r="O90" s="184"/>
      <c r="P90" s="184"/>
      <c r="Q90" s="184"/>
      <c r="R90" s="184"/>
    </row>
    <row r="91" spans="1:18" s="281" customFormat="1" x14ac:dyDescent="0.25">
      <c r="A91" s="452"/>
      <c r="B91" s="453"/>
      <c r="C91" s="454"/>
      <c r="D91" s="453"/>
      <c r="E91" s="193"/>
      <c r="F91" s="193"/>
      <c r="G91" s="194"/>
      <c r="H91" s="193"/>
      <c r="I91" s="194"/>
      <c r="J91" s="194"/>
      <c r="K91" s="175"/>
      <c r="L91" s="330"/>
      <c r="M91" s="184"/>
      <c r="N91" s="184"/>
      <c r="O91" s="184"/>
      <c r="P91" s="184"/>
      <c r="Q91" s="184"/>
      <c r="R91" s="184"/>
    </row>
    <row r="92" spans="1:18" s="176" customFormat="1" ht="15" customHeight="1" x14ac:dyDescent="0.25">
      <c r="A92" s="456" t="s">
        <v>160</v>
      </c>
      <c r="B92" s="451"/>
      <c r="C92" s="456" t="s">
        <v>161</v>
      </c>
      <c r="D92" s="456"/>
      <c r="E92" s="178" t="s">
        <v>43</v>
      </c>
      <c r="F92" s="178" t="s">
        <v>48</v>
      </c>
      <c r="G92" s="179">
        <v>3990</v>
      </c>
      <c r="H92" s="180">
        <v>1</v>
      </c>
      <c r="I92" s="179">
        <f t="shared" ref="I92:I110" si="27">ROUND(G92-((G92*J92)/100),2)</f>
        <v>3990</v>
      </c>
      <c r="J92" s="179">
        <f t="shared" ref="J92" si="28">K$1</f>
        <v>0</v>
      </c>
      <c r="K92" s="179">
        <f t="shared" ref="K92:K110" si="29">ROUND((H92*I92),2)</f>
        <v>3990</v>
      </c>
      <c r="M92" s="185"/>
      <c r="N92" s="185"/>
      <c r="O92" s="185"/>
      <c r="P92" s="185"/>
      <c r="Q92" s="185"/>
      <c r="R92" s="185"/>
    </row>
    <row r="93" spans="1:18" s="281" customFormat="1" ht="15" customHeight="1" x14ac:dyDescent="0.25">
      <c r="A93" s="482" t="s">
        <v>162</v>
      </c>
      <c r="B93" s="482"/>
      <c r="C93" s="450" t="s">
        <v>163</v>
      </c>
      <c r="D93" s="450"/>
      <c r="E93" s="394">
        <v>36</v>
      </c>
      <c r="F93" s="394" t="s">
        <v>48</v>
      </c>
      <c r="G93" s="192">
        <v>320</v>
      </c>
      <c r="H93" s="394">
        <f>H92</f>
        <v>1</v>
      </c>
      <c r="I93" s="192">
        <f t="shared" si="27"/>
        <v>320</v>
      </c>
      <c r="J93" s="192">
        <f>$K$2</f>
        <v>0</v>
      </c>
      <c r="K93" s="192">
        <f t="shared" si="29"/>
        <v>320</v>
      </c>
      <c r="L93" s="330"/>
      <c r="M93" s="184"/>
      <c r="N93" s="184"/>
      <c r="O93" s="184"/>
      <c r="P93" s="184"/>
      <c r="Q93" s="184"/>
      <c r="R93" s="184"/>
    </row>
    <row r="94" spans="1:18" s="330" customFormat="1" x14ac:dyDescent="0.25">
      <c r="A94" s="482" t="s">
        <v>164</v>
      </c>
      <c r="B94" s="482"/>
      <c r="C94" s="450" t="s">
        <v>165</v>
      </c>
      <c r="D94" s="450"/>
      <c r="E94" s="394" t="s">
        <v>43</v>
      </c>
      <c r="F94" s="394">
        <v>14</v>
      </c>
      <c r="G94" s="192">
        <v>0</v>
      </c>
      <c r="H94" s="394">
        <f t="shared" ref="H94:H110" si="30">H93</f>
        <v>1</v>
      </c>
      <c r="I94" s="192">
        <f t="shared" si="27"/>
        <v>0</v>
      </c>
      <c r="J94" s="192">
        <f t="shared" ref="J94:J96" si="31">K$1</f>
        <v>0</v>
      </c>
      <c r="K94" s="192">
        <f t="shared" si="29"/>
        <v>0</v>
      </c>
      <c r="M94" s="184"/>
      <c r="N94" s="184"/>
      <c r="O94" s="184"/>
      <c r="P94" s="184"/>
      <c r="Q94" s="184"/>
      <c r="R94" s="184"/>
    </row>
    <row r="95" spans="1:18" s="330" customFormat="1" x14ac:dyDescent="0.25">
      <c r="A95" s="482" t="s">
        <v>166</v>
      </c>
      <c r="B95" s="482"/>
      <c r="C95" s="450" t="s">
        <v>167</v>
      </c>
      <c r="D95" s="450"/>
      <c r="E95" s="394" t="s">
        <v>43</v>
      </c>
      <c r="F95" s="394">
        <v>14</v>
      </c>
      <c r="G95" s="192">
        <v>0</v>
      </c>
      <c r="H95" s="394">
        <f t="shared" si="30"/>
        <v>1</v>
      </c>
      <c r="I95" s="192">
        <f t="shared" si="27"/>
        <v>0</v>
      </c>
      <c r="J95" s="192">
        <f t="shared" si="31"/>
        <v>0</v>
      </c>
      <c r="K95" s="192">
        <f t="shared" si="29"/>
        <v>0</v>
      </c>
      <c r="M95" s="184"/>
      <c r="N95" s="184"/>
      <c r="O95" s="184"/>
      <c r="P95" s="184"/>
      <c r="Q95" s="184"/>
      <c r="R95" s="184"/>
    </row>
    <row r="96" spans="1:18" s="330" customFormat="1" x14ac:dyDescent="0.25">
      <c r="A96" s="482" t="s">
        <v>168</v>
      </c>
      <c r="B96" s="482"/>
      <c r="C96" s="450" t="s">
        <v>169</v>
      </c>
      <c r="D96" s="450"/>
      <c r="E96" s="394" t="s">
        <v>43</v>
      </c>
      <c r="F96" s="394">
        <v>14</v>
      </c>
      <c r="G96" s="192">
        <v>1500</v>
      </c>
      <c r="H96" s="394">
        <f t="shared" si="30"/>
        <v>1</v>
      </c>
      <c r="I96" s="192">
        <f t="shared" si="27"/>
        <v>1500</v>
      </c>
      <c r="J96" s="192">
        <f t="shared" si="31"/>
        <v>0</v>
      </c>
      <c r="K96" s="192">
        <f t="shared" si="29"/>
        <v>1500</v>
      </c>
      <c r="M96" s="184"/>
      <c r="N96" s="184"/>
      <c r="O96" s="184"/>
      <c r="P96" s="184"/>
      <c r="Q96" s="184"/>
      <c r="R96" s="184"/>
    </row>
    <row r="97" spans="1:18" s="330" customFormat="1" x14ac:dyDescent="0.25">
      <c r="A97" s="482" t="s">
        <v>170</v>
      </c>
      <c r="B97" s="482"/>
      <c r="C97" s="450" t="s">
        <v>171</v>
      </c>
      <c r="D97" s="450"/>
      <c r="E97" s="394">
        <v>36</v>
      </c>
      <c r="F97" s="394" t="s">
        <v>48</v>
      </c>
      <c r="G97" s="192">
        <v>259</v>
      </c>
      <c r="H97" s="394">
        <f t="shared" si="30"/>
        <v>1</v>
      </c>
      <c r="I97" s="192">
        <f t="shared" si="27"/>
        <v>259</v>
      </c>
      <c r="J97" s="192">
        <f>$K$2</f>
        <v>0</v>
      </c>
      <c r="K97" s="192">
        <f t="shared" si="29"/>
        <v>259</v>
      </c>
      <c r="M97" s="184"/>
      <c r="N97" s="184"/>
      <c r="O97" s="184"/>
      <c r="P97" s="184"/>
      <c r="Q97" s="184"/>
      <c r="R97" s="184"/>
    </row>
    <row r="98" spans="1:18" s="330" customFormat="1" x14ac:dyDescent="0.25">
      <c r="A98" s="482" t="s">
        <v>172</v>
      </c>
      <c r="B98" s="482"/>
      <c r="C98" s="450" t="s">
        <v>173</v>
      </c>
      <c r="D98" s="450"/>
      <c r="E98" s="394" t="s">
        <v>43</v>
      </c>
      <c r="F98" s="394">
        <v>14</v>
      </c>
      <c r="G98" s="192">
        <v>99</v>
      </c>
      <c r="H98" s="394">
        <f t="shared" si="30"/>
        <v>1</v>
      </c>
      <c r="I98" s="192">
        <f t="shared" si="27"/>
        <v>99</v>
      </c>
      <c r="J98" s="192">
        <f t="shared" ref="J98:J110" si="32">K$1</f>
        <v>0</v>
      </c>
      <c r="K98" s="192">
        <f t="shared" si="29"/>
        <v>99</v>
      </c>
      <c r="M98" s="184"/>
      <c r="N98" s="184"/>
      <c r="O98" s="184"/>
      <c r="P98" s="184"/>
      <c r="Q98" s="184"/>
      <c r="R98" s="184"/>
    </row>
    <row r="99" spans="1:18" s="330" customFormat="1" x14ac:dyDescent="0.25">
      <c r="A99" s="482" t="s">
        <v>174</v>
      </c>
      <c r="B99" s="482"/>
      <c r="C99" s="450" t="s">
        <v>175</v>
      </c>
      <c r="D99" s="450"/>
      <c r="E99" s="394" t="s">
        <v>43</v>
      </c>
      <c r="F99" s="394">
        <v>14</v>
      </c>
      <c r="G99" s="192">
        <v>0</v>
      </c>
      <c r="H99" s="394">
        <f t="shared" si="30"/>
        <v>1</v>
      </c>
      <c r="I99" s="192">
        <f t="shared" si="27"/>
        <v>0</v>
      </c>
      <c r="J99" s="192">
        <f t="shared" si="32"/>
        <v>0</v>
      </c>
      <c r="K99" s="192">
        <f t="shared" si="29"/>
        <v>0</v>
      </c>
      <c r="M99" s="184"/>
      <c r="N99" s="184"/>
      <c r="O99" s="184"/>
      <c r="P99" s="184"/>
      <c r="Q99" s="184"/>
      <c r="R99" s="184"/>
    </row>
    <row r="100" spans="1:18" s="330" customFormat="1" x14ac:dyDescent="0.25">
      <c r="A100" s="482" t="s">
        <v>164</v>
      </c>
      <c r="B100" s="482"/>
      <c r="C100" s="450" t="s">
        <v>165</v>
      </c>
      <c r="D100" s="450"/>
      <c r="E100" s="394" t="s">
        <v>43</v>
      </c>
      <c r="F100" s="394">
        <v>14</v>
      </c>
      <c r="G100" s="192">
        <v>0</v>
      </c>
      <c r="H100" s="394">
        <f t="shared" si="30"/>
        <v>1</v>
      </c>
      <c r="I100" s="192">
        <f t="shared" si="27"/>
        <v>0</v>
      </c>
      <c r="J100" s="192">
        <f t="shared" si="32"/>
        <v>0</v>
      </c>
      <c r="K100" s="192">
        <f t="shared" si="29"/>
        <v>0</v>
      </c>
      <c r="M100" s="184"/>
      <c r="N100" s="184"/>
      <c r="O100" s="184"/>
      <c r="P100" s="184"/>
      <c r="Q100" s="184"/>
      <c r="R100" s="184"/>
    </row>
    <row r="101" spans="1:18" s="330" customFormat="1" x14ac:dyDescent="0.25">
      <c r="A101" s="482" t="s">
        <v>176</v>
      </c>
      <c r="B101" s="482"/>
      <c r="C101" s="450" t="s">
        <v>177</v>
      </c>
      <c r="D101" s="450"/>
      <c r="E101" s="394" t="s">
        <v>43</v>
      </c>
      <c r="F101" s="394">
        <v>21</v>
      </c>
      <c r="G101" s="192">
        <v>0</v>
      </c>
      <c r="H101" s="394">
        <f t="shared" si="30"/>
        <v>1</v>
      </c>
      <c r="I101" s="192">
        <f t="shared" si="27"/>
        <v>0</v>
      </c>
      <c r="J101" s="192">
        <f t="shared" si="32"/>
        <v>0</v>
      </c>
      <c r="K101" s="192">
        <f t="shared" si="29"/>
        <v>0</v>
      </c>
      <c r="M101" s="184"/>
      <c r="N101" s="184"/>
      <c r="O101" s="184"/>
      <c r="P101" s="184"/>
      <c r="Q101" s="184"/>
      <c r="R101" s="184"/>
    </row>
    <row r="102" spans="1:18" s="330" customFormat="1" x14ac:dyDescent="0.25">
      <c r="A102" s="480" t="s">
        <v>178</v>
      </c>
      <c r="B102" s="481"/>
      <c r="C102" s="448" t="s">
        <v>179</v>
      </c>
      <c r="D102" s="449"/>
      <c r="E102" s="394" t="s">
        <v>43</v>
      </c>
      <c r="F102" s="394" t="s">
        <v>48</v>
      </c>
      <c r="G102" s="192">
        <v>0</v>
      </c>
      <c r="H102" s="394">
        <f t="shared" si="30"/>
        <v>1</v>
      </c>
      <c r="I102" s="192">
        <f t="shared" si="27"/>
        <v>0</v>
      </c>
      <c r="J102" s="192">
        <f t="shared" si="32"/>
        <v>0</v>
      </c>
      <c r="K102" s="192">
        <f t="shared" si="29"/>
        <v>0</v>
      </c>
      <c r="M102" s="184"/>
      <c r="N102" s="184"/>
      <c r="O102" s="184"/>
      <c r="P102" s="184"/>
      <c r="Q102" s="184"/>
      <c r="R102" s="184"/>
    </row>
    <row r="103" spans="1:18" s="330" customFormat="1" x14ac:dyDescent="0.25">
      <c r="A103" s="480" t="s">
        <v>180</v>
      </c>
      <c r="B103" s="481"/>
      <c r="C103" s="448" t="s">
        <v>181</v>
      </c>
      <c r="D103" s="449"/>
      <c r="E103" s="394" t="s">
        <v>43</v>
      </c>
      <c r="F103" s="394" t="s">
        <v>48</v>
      </c>
      <c r="G103" s="192">
        <v>0</v>
      </c>
      <c r="H103" s="394">
        <f t="shared" si="30"/>
        <v>1</v>
      </c>
      <c r="I103" s="192">
        <f t="shared" si="27"/>
        <v>0</v>
      </c>
      <c r="J103" s="192">
        <f t="shared" si="32"/>
        <v>0</v>
      </c>
      <c r="K103" s="192">
        <f t="shared" si="29"/>
        <v>0</v>
      </c>
      <c r="M103" s="184"/>
      <c r="N103" s="184"/>
      <c r="O103" s="184"/>
      <c r="P103" s="184"/>
      <c r="Q103" s="184"/>
      <c r="R103" s="184"/>
    </row>
    <row r="104" spans="1:18" s="330" customFormat="1" x14ac:dyDescent="0.25">
      <c r="A104" s="480" t="s">
        <v>182</v>
      </c>
      <c r="B104" s="481"/>
      <c r="C104" s="448" t="s">
        <v>183</v>
      </c>
      <c r="D104" s="449"/>
      <c r="E104" s="394" t="s">
        <v>43</v>
      </c>
      <c r="F104" s="394">
        <v>14</v>
      </c>
      <c r="G104" s="192">
        <v>0</v>
      </c>
      <c r="H104" s="394">
        <f t="shared" si="30"/>
        <v>1</v>
      </c>
      <c r="I104" s="192">
        <f t="shared" si="27"/>
        <v>0</v>
      </c>
      <c r="J104" s="192">
        <f t="shared" si="32"/>
        <v>0</v>
      </c>
      <c r="K104" s="192">
        <f t="shared" si="29"/>
        <v>0</v>
      </c>
      <c r="M104" s="184"/>
      <c r="N104" s="184"/>
      <c r="O104" s="184"/>
      <c r="P104" s="184"/>
      <c r="Q104" s="184"/>
      <c r="R104" s="184"/>
    </row>
    <row r="105" spans="1:18" s="330" customFormat="1" x14ac:dyDescent="0.25">
      <c r="A105" s="480" t="s">
        <v>184</v>
      </c>
      <c r="B105" s="481"/>
      <c r="C105" s="448" t="s">
        <v>185</v>
      </c>
      <c r="D105" s="449"/>
      <c r="E105" s="394" t="s">
        <v>43</v>
      </c>
      <c r="F105" s="394">
        <v>14</v>
      </c>
      <c r="G105" s="192">
        <v>0</v>
      </c>
      <c r="H105" s="394">
        <f t="shared" si="30"/>
        <v>1</v>
      </c>
      <c r="I105" s="192">
        <f t="shared" si="27"/>
        <v>0</v>
      </c>
      <c r="J105" s="192">
        <f t="shared" si="32"/>
        <v>0</v>
      </c>
      <c r="K105" s="192">
        <f t="shared" si="29"/>
        <v>0</v>
      </c>
      <c r="M105" s="184"/>
      <c r="N105" s="184"/>
      <c r="O105" s="184"/>
      <c r="P105" s="184"/>
      <c r="Q105" s="184"/>
      <c r="R105" s="184"/>
    </row>
    <row r="106" spans="1:18" s="330" customFormat="1" x14ac:dyDescent="0.25">
      <c r="A106" s="480" t="s">
        <v>186</v>
      </c>
      <c r="B106" s="481"/>
      <c r="C106" s="448" t="s">
        <v>187</v>
      </c>
      <c r="D106" s="449"/>
      <c r="E106" s="394" t="s">
        <v>43</v>
      </c>
      <c r="F106" s="394">
        <v>14</v>
      </c>
      <c r="G106" s="192">
        <v>0</v>
      </c>
      <c r="H106" s="394">
        <f t="shared" si="30"/>
        <v>1</v>
      </c>
      <c r="I106" s="192">
        <f t="shared" si="27"/>
        <v>0</v>
      </c>
      <c r="J106" s="192">
        <f t="shared" si="32"/>
        <v>0</v>
      </c>
      <c r="K106" s="192">
        <f t="shared" si="29"/>
        <v>0</v>
      </c>
      <c r="M106" s="184"/>
      <c r="N106" s="184"/>
      <c r="O106" s="184"/>
      <c r="P106" s="184"/>
      <c r="Q106" s="184"/>
      <c r="R106" s="184"/>
    </row>
    <row r="107" spans="1:18" s="330" customFormat="1" x14ac:dyDescent="0.25">
      <c r="A107" s="480" t="s">
        <v>188</v>
      </c>
      <c r="B107" s="481"/>
      <c r="C107" s="448" t="s">
        <v>189</v>
      </c>
      <c r="D107" s="449"/>
      <c r="E107" s="394" t="s">
        <v>43</v>
      </c>
      <c r="F107" s="394">
        <v>14</v>
      </c>
      <c r="G107" s="192">
        <v>0</v>
      </c>
      <c r="H107" s="394">
        <f t="shared" si="30"/>
        <v>1</v>
      </c>
      <c r="I107" s="192">
        <f t="shared" si="27"/>
        <v>0</v>
      </c>
      <c r="J107" s="192">
        <f t="shared" si="32"/>
        <v>0</v>
      </c>
      <c r="K107" s="192">
        <f t="shared" si="29"/>
        <v>0</v>
      </c>
      <c r="M107" s="184"/>
      <c r="N107" s="184"/>
      <c r="O107" s="184"/>
      <c r="P107" s="184"/>
      <c r="Q107" s="184"/>
      <c r="R107" s="184"/>
    </row>
    <row r="108" spans="1:18" s="281" customFormat="1" ht="15" customHeight="1" x14ac:dyDescent="0.25">
      <c r="A108" s="480" t="s">
        <v>190</v>
      </c>
      <c r="B108" s="481"/>
      <c r="C108" s="448" t="s">
        <v>191</v>
      </c>
      <c r="D108" s="449"/>
      <c r="E108" s="394" t="s">
        <v>43</v>
      </c>
      <c r="F108" s="394">
        <v>21</v>
      </c>
      <c r="G108" s="192">
        <v>0</v>
      </c>
      <c r="H108" s="394">
        <f t="shared" si="30"/>
        <v>1</v>
      </c>
      <c r="I108" s="192">
        <f t="shared" si="27"/>
        <v>0</v>
      </c>
      <c r="J108" s="192">
        <f t="shared" si="32"/>
        <v>0</v>
      </c>
      <c r="K108" s="192">
        <f t="shared" si="29"/>
        <v>0</v>
      </c>
      <c r="L108" s="330"/>
      <c r="M108" s="184"/>
      <c r="N108" s="184"/>
      <c r="O108" s="184"/>
      <c r="P108" s="184"/>
      <c r="Q108" s="184"/>
      <c r="R108" s="184"/>
    </row>
    <row r="109" spans="1:18" s="281" customFormat="1" x14ac:dyDescent="0.25">
      <c r="A109" s="482" t="s">
        <v>192</v>
      </c>
      <c r="B109" s="482"/>
      <c r="C109" s="450" t="s">
        <v>193</v>
      </c>
      <c r="D109" s="450"/>
      <c r="E109" s="394" t="s">
        <v>43</v>
      </c>
      <c r="F109" s="394" t="s">
        <v>48</v>
      </c>
      <c r="G109" s="192">
        <v>60</v>
      </c>
      <c r="H109" s="394">
        <f t="shared" si="30"/>
        <v>1</v>
      </c>
      <c r="I109" s="192">
        <f t="shared" si="27"/>
        <v>60</v>
      </c>
      <c r="J109" s="192">
        <f t="shared" si="32"/>
        <v>0</v>
      </c>
      <c r="K109" s="192">
        <f t="shared" si="29"/>
        <v>60</v>
      </c>
      <c r="L109" s="330"/>
      <c r="M109" s="184"/>
      <c r="N109" s="184"/>
      <c r="O109" s="184"/>
      <c r="P109" s="184"/>
      <c r="Q109" s="184"/>
      <c r="R109" s="184"/>
    </row>
    <row r="110" spans="1:18" s="281" customFormat="1" ht="15" customHeight="1" x14ac:dyDescent="0.25">
      <c r="A110" s="482" t="s">
        <v>194</v>
      </c>
      <c r="B110" s="482"/>
      <c r="C110" s="450" t="s">
        <v>195</v>
      </c>
      <c r="D110" s="450"/>
      <c r="E110" s="394" t="s">
        <v>43</v>
      </c>
      <c r="F110" s="394" t="s">
        <v>48</v>
      </c>
      <c r="G110" s="192">
        <v>468</v>
      </c>
      <c r="H110" s="394">
        <f t="shared" si="30"/>
        <v>1</v>
      </c>
      <c r="I110" s="192">
        <f t="shared" si="27"/>
        <v>468</v>
      </c>
      <c r="J110" s="192">
        <f t="shared" si="32"/>
        <v>0</v>
      </c>
      <c r="K110" s="192">
        <f t="shared" si="29"/>
        <v>468</v>
      </c>
      <c r="L110" s="330"/>
      <c r="M110" s="184"/>
      <c r="N110" s="184"/>
      <c r="O110" s="184"/>
      <c r="P110" s="184"/>
      <c r="Q110" s="184"/>
      <c r="R110" s="184"/>
    </row>
    <row r="111" spans="1:18" s="281" customFormat="1" ht="15" customHeight="1" x14ac:dyDescent="0.25">
      <c r="A111" s="452"/>
      <c r="B111" s="453"/>
      <c r="C111" s="454"/>
      <c r="D111" s="453"/>
      <c r="E111" s="193"/>
      <c r="F111" s="193"/>
      <c r="G111" s="194"/>
      <c r="H111" s="193"/>
      <c r="I111" s="194"/>
      <c r="J111" s="194"/>
      <c r="K111" s="175"/>
      <c r="L111" s="330"/>
      <c r="M111" s="184"/>
      <c r="N111" s="184"/>
      <c r="O111" s="184"/>
      <c r="P111" s="184"/>
      <c r="Q111" s="184"/>
      <c r="R111" s="184"/>
    </row>
    <row r="112" spans="1:18" s="281" customFormat="1" ht="15" customHeight="1" x14ac:dyDescent="0.25">
      <c r="A112" s="472" t="s">
        <v>196</v>
      </c>
      <c r="B112" s="473"/>
      <c r="C112" s="472" t="s">
        <v>197</v>
      </c>
      <c r="D112" s="473"/>
      <c r="E112" s="178" t="s">
        <v>43</v>
      </c>
      <c r="F112" s="178">
        <v>14</v>
      </c>
      <c r="G112" s="179">
        <v>11900</v>
      </c>
      <c r="H112" s="180">
        <v>1</v>
      </c>
      <c r="I112" s="179">
        <f t="shared" ref="I112:I138" si="33">ROUND(G112-((G112*J112)/100),2)</f>
        <v>11900</v>
      </c>
      <c r="J112" s="179">
        <f t="shared" ref="J112" si="34">K$1</f>
        <v>0</v>
      </c>
      <c r="K112" s="179">
        <f t="shared" ref="K112:K138" si="35">ROUND((H112*I112),2)</f>
        <v>11900</v>
      </c>
      <c r="L112" s="330"/>
      <c r="M112" s="184"/>
      <c r="N112" s="184"/>
      <c r="O112" s="184"/>
      <c r="P112" s="184"/>
      <c r="Q112" s="184"/>
      <c r="R112" s="184"/>
    </row>
    <row r="113" spans="1:18" s="281" customFormat="1" ht="15" customHeight="1" x14ac:dyDescent="0.25">
      <c r="A113" s="476" t="s">
        <v>198</v>
      </c>
      <c r="B113" s="477"/>
      <c r="C113" s="478" t="s">
        <v>199</v>
      </c>
      <c r="D113" s="479"/>
      <c r="E113" s="394">
        <v>36</v>
      </c>
      <c r="F113" s="394" t="s">
        <v>48</v>
      </c>
      <c r="G113" s="192">
        <v>1071</v>
      </c>
      <c r="H113" s="394">
        <f>H112</f>
        <v>1</v>
      </c>
      <c r="I113" s="192">
        <f t="shared" si="33"/>
        <v>1071</v>
      </c>
      <c r="J113" s="192">
        <f>$K$2</f>
        <v>0</v>
      </c>
      <c r="K113" s="192">
        <f t="shared" si="35"/>
        <v>1071</v>
      </c>
      <c r="L113" s="330"/>
      <c r="M113" s="184"/>
      <c r="N113" s="184"/>
      <c r="O113" s="184"/>
      <c r="P113" s="184"/>
      <c r="Q113" s="184"/>
      <c r="R113" s="184"/>
    </row>
    <row r="114" spans="1:18" s="281" customFormat="1" ht="15" customHeight="1" x14ac:dyDescent="0.25">
      <c r="A114" s="476" t="s">
        <v>200</v>
      </c>
      <c r="B114" s="477"/>
      <c r="C114" s="478" t="s">
        <v>201</v>
      </c>
      <c r="D114" s="479"/>
      <c r="E114" s="394" t="s">
        <v>43</v>
      </c>
      <c r="F114" s="394">
        <v>14</v>
      </c>
      <c r="G114" s="192">
        <v>30</v>
      </c>
      <c r="H114" s="394">
        <f t="shared" ref="H114:H138" si="36">H113</f>
        <v>1</v>
      </c>
      <c r="I114" s="192">
        <f t="shared" si="33"/>
        <v>30</v>
      </c>
      <c r="J114" s="192">
        <f t="shared" ref="J114:J116" si="37">K$1</f>
        <v>0</v>
      </c>
      <c r="K114" s="192">
        <f t="shared" si="35"/>
        <v>30</v>
      </c>
      <c r="L114" s="330"/>
      <c r="M114" s="184"/>
      <c r="N114" s="184"/>
      <c r="O114" s="184"/>
      <c r="P114" s="184"/>
      <c r="Q114" s="184"/>
      <c r="R114" s="184"/>
    </row>
    <row r="115" spans="1:18" s="281" customFormat="1" ht="15" customHeight="1" x14ac:dyDescent="0.25">
      <c r="A115" s="476" t="s">
        <v>164</v>
      </c>
      <c r="B115" s="477"/>
      <c r="C115" s="478" t="s">
        <v>165</v>
      </c>
      <c r="D115" s="479"/>
      <c r="E115" s="394" t="s">
        <v>43</v>
      </c>
      <c r="F115" s="394">
        <v>14</v>
      </c>
      <c r="G115" s="192">
        <v>0</v>
      </c>
      <c r="H115" s="394">
        <f t="shared" si="36"/>
        <v>1</v>
      </c>
      <c r="I115" s="192">
        <f t="shared" si="33"/>
        <v>0</v>
      </c>
      <c r="J115" s="192">
        <f t="shared" si="37"/>
        <v>0</v>
      </c>
      <c r="K115" s="192">
        <f t="shared" si="35"/>
        <v>0</v>
      </c>
      <c r="L115" s="330"/>
      <c r="M115" s="184"/>
      <c r="N115" s="184"/>
      <c r="O115" s="184"/>
      <c r="P115" s="184"/>
      <c r="Q115" s="184"/>
      <c r="R115" s="184"/>
    </row>
    <row r="116" spans="1:18" s="281" customFormat="1" ht="15" customHeight="1" x14ac:dyDescent="0.25">
      <c r="A116" s="476" t="s">
        <v>202</v>
      </c>
      <c r="B116" s="477"/>
      <c r="C116" s="478" t="s">
        <v>203</v>
      </c>
      <c r="D116" s="479"/>
      <c r="E116" s="394" t="s">
        <v>43</v>
      </c>
      <c r="F116" s="394">
        <v>14</v>
      </c>
      <c r="G116" s="192">
        <v>468</v>
      </c>
      <c r="H116" s="394">
        <f t="shared" si="36"/>
        <v>1</v>
      </c>
      <c r="I116" s="192">
        <f t="shared" si="33"/>
        <v>468</v>
      </c>
      <c r="J116" s="192">
        <f t="shared" si="37"/>
        <v>0</v>
      </c>
      <c r="K116" s="192">
        <f t="shared" si="35"/>
        <v>468</v>
      </c>
      <c r="L116" s="330"/>
      <c r="M116" s="184"/>
      <c r="N116" s="184"/>
      <c r="O116" s="184"/>
      <c r="P116" s="184"/>
      <c r="Q116" s="184"/>
      <c r="R116" s="184"/>
    </row>
    <row r="117" spans="1:18" s="281" customFormat="1" ht="15" customHeight="1" x14ac:dyDescent="0.25">
      <c r="A117" s="476" t="s">
        <v>204</v>
      </c>
      <c r="B117" s="477"/>
      <c r="C117" s="478" t="s">
        <v>205</v>
      </c>
      <c r="D117" s="479"/>
      <c r="E117" s="394">
        <v>36</v>
      </c>
      <c r="F117" s="394" t="s">
        <v>48</v>
      </c>
      <c r="G117" s="192">
        <v>42</v>
      </c>
      <c r="H117" s="394">
        <f t="shared" si="36"/>
        <v>1</v>
      </c>
      <c r="I117" s="192">
        <f t="shared" si="33"/>
        <v>42</v>
      </c>
      <c r="J117" s="192">
        <f>$K$2</f>
        <v>0</v>
      </c>
      <c r="K117" s="192">
        <f t="shared" si="35"/>
        <v>42</v>
      </c>
      <c r="L117" s="330"/>
      <c r="M117" s="184"/>
      <c r="N117" s="184"/>
      <c r="O117" s="184"/>
      <c r="P117" s="184"/>
      <c r="Q117" s="184"/>
      <c r="R117" s="184"/>
    </row>
    <row r="118" spans="1:18" s="281" customFormat="1" x14ac:dyDescent="0.25">
      <c r="A118" s="476" t="s">
        <v>168</v>
      </c>
      <c r="B118" s="477"/>
      <c r="C118" s="478" t="s">
        <v>169</v>
      </c>
      <c r="D118" s="479"/>
      <c r="E118" s="394" t="s">
        <v>43</v>
      </c>
      <c r="F118" s="394">
        <v>14</v>
      </c>
      <c r="G118" s="192">
        <v>1500</v>
      </c>
      <c r="H118" s="394">
        <f t="shared" si="36"/>
        <v>1</v>
      </c>
      <c r="I118" s="192">
        <f t="shared" si="33"/>
        <v>1500</v>
      </c>
      <c r="J118" s="192">
        <f t="shared" ref="J118" si="38">K$1</f>
        <v>0</v>
      </c>
      <c r="K118" s="192">
        <f t="shared" si="35"/>
        <v>1500</v>
      </c>
      <c r="L118" s="330"/>
      <c r="M118" s="184"/>
      <c r="N118" s="184"/>
      <c r="O118" s="184"/>
      <c r="P118" s="184"/>
      <c r="Q118" s="184"/>
      <c r="R118" s="184"/>
    </row>
    <row r="119" spans="1:18" s="176" customFormat="1" x14ac:dyDescent="0.25">
      <c r="A119" s="476" t="s">
        <v>170</v>
      </c>
      <c r="B119" s="477"/>
      <c r="C119" s="478" t="s">
        <v>171</v>
      </c>
      <c r="D119" s="479"/>
      <c r="E119" s="394">
        <v>36</v>
      </c>
      <c r="F119" s="394" t="s">
        <v>48</v>
      </c>
      <c r="G119" s="192">
        <v>259</v>
      </c>
      <c r="H119" s="394">
        <f t="shared" si="36"/>
        <v>1</v>
      </c>
      <c r="I119" s="192">
        <f t="shared" si="33"/>
        <v>259</v>
      </c>
      <c r="J119" s="192">
        <f>$K$2</f>
        <v>0</v>
      </c>
      <c r="K119" s="192">
        <f t="shared" si="35"/>
        <v>259</v>
      </c>
      <c r="M119" s="185"/>
      <c r="N119" s="185"/>
      <c r="O119" s="185"/>
      <c r="P119" s="185"/>
      <c r="Q119" s="185"/>
      <c r="R119" s="185"/>
    </row>
    <row r="120" spans="1:18" s="281" customFormat="1" x14ac:dyDescent="0.25">
      <c r="A120" s="476" t="s">
        <v>172</v>
      </c>
      <c r="B120" s="477"/>
      <c r="C120" s="478" t="s">
        <v>173</v>
      </c>
      <c r="D120" s="479"/>
      <c r="E120" s="394" t="s">
        <v>43</v>
      </c>
      <c r="F120" s="394">
        <v>14</v>
      </c>
      <c r="G120" s="192">
        <v>99</v>
      </c>
      <c r="H120" s="394">
        <f t="shared" si="36"/>
        <v>1</v>
      </c>
      <c r="I120" s="192">
        <f t="shared" si="33"/>
        <v>99</v>
      </c>
      <c r="J120" s="192">
        <f t="shared" ref="J120:J138" si="39">K$1</f>
        <v>0</v>
      </c>
      <c r="K120" s="192">
        <f t="shared" si="35"/>
        <v>99</v>
      </c>
      <c r="L120" s="330"/>
      <c r="M120" s="184"/>
      <c r="N120" s="184"/>
      <c r="O120" s="184"/>
      <c r="P120" s="184"/>
      <c r="Q120" s="184"/>
      <c r="R120" s="184"/>
    </row>
    <row r="121" spans="1:18" s="281" customFormat="1" x14ac:dyDescent="0.25">
      <c r="A121" s="476" t="s">
        <v>206</v>
      </c>
      <c r="B121" s="477"/>
      <c r="C121" s="478" t="s">
        <v>207</v>
      </c>
      <c r="D121" s="479"/>
      <c r="E121" s="394" t="s">
        <v>43</v>
      </c>
      <c r="F121" s="394">
        <v>14</v>
      </c>
      <c r="G121" s="192">
        <v>499</v>
      </c>
      <c r="H121" s="394">
        <f t="shared" si="36"/>
        <v>1</v>
      </c>
      <c r="I121" s="192">
        <f t="shared" si="33"/>
        <v>499</v>
      </c>
      <c r="J121" s="192">
        <f t="shared" si="39"/>
        <v>0</v>
      </c>
      <c r="K121" s="192">
        <f t="shared" si="35"/>
        <v>499</v>
      </c>
      <c r="L121" s="330"/>
      <c r="M121" s="184"/>
      <c r="N121" s="184"/>
      <c r="O121" s="184"/>
      <c r="P121" s="184"/>
      <c r="Q121" s="184"/>
      <c r="R121" s="184"/>
    </row>
    <row r="122" spans="1:18" s="281" customFormat="1" x14ac:dyDescent="0.25">
      <c r="A122" s="476" t="s">
        <v>208</v>
      </c>
      <c r="B122" s="477"/>
      <c r="C122" s="478" t="s">
        <v>209</v>
      </c>
      <c r="D122" s="479"/>
      <c r="E122" s="394" t="s">
        <v>43</v>
      </c>
      <c r="F122" s="394">
        <v>14</v>
      </c>
      <c r="G122" s="192">
        <v>0</v>
      </c>
      <c r="H122" s="394">
        <f t="shared" si="36"/>
        <v>1</v>
      </c>
      <c r="I122" s="192">
        <f t="shared" si="33"/>
        <v>0</v>
      </c>
      <c r="J122" s="192">
        <f t="shared" si="39"/>
        <v>0</v>
      </c>
      <c r="K122" s="192">
        <f t="shared" si="35"/>
        <v>0</v>
      </c>
      <c r="L122" s="330"/>
      <c r="M122" s="184"/>
      <c r="N122" s="184"/>
      <c r="O122" s="184"/>
      <c r="P122" s="184"/>
      <c r="Q122" s="184"/>
      <c r="R122" s="184"/>
    </row>
    <row r="123" spans="1:18" s="281" customFormat="1" x14ac:dyDescent="0.25">
      <c r="A123" s="476" t="s">
        <v>210</v>
      </c>
      <c r="B123" s="477"/>
      <c r="C123" s="478" t="s">
        <v>211</v>
      </c>
      <c r="D123" s="479"/>
      <c r="E123" s="394" t="s">
        <v>43</v>
      </c>
      <c r="F123" s="394">
        <v>14</v>
      </c>
      <c r="G123" s="192">
        <v>0</v>
      </c>
      <c r="H123" s="394">
        <f t="shared" si="36"/>
        <v>1</v>
      </c>
      <c r="I123" s="192">
        <f t="shared" si="33"/>
        <v>0</v>
      </c>
      <c r="J123" s="192">
        <f t="shared" si="39"/>
        <v>0</v>
      </c>
      <c r="K123" s="192">
        <f t="shared" si="35"/>
        <v>0</v>
      </c>
      <c r="L123" s="330"/>
      <c r="M123" s="184"/>
      <c r="N123" s="184"/>
      <c r="O123" s="184"/>
      <c r="P123" s="184"/>
      <c r="Q123" s="184"/>
      <c r="R123" s="184"/>
    </row>
    <row r="124" spans="1:18" s="281" customFormat="1" x14ac:dyDescent="0.25">
      <c r="A124" s="476" t="s">
        <v>212</v>
      </c>
      <c r="B124" s="477"/>
      <c r="C124" s="478" t="s">
        <v>213</v>
      </c>
      <c r="D124" s="479"/>
      <c r="E124" s="394" t="s">
        <v>43</v>
      </c>
      <c r="F124" s="394">
        <v>14</v>
      </c>
      <c r="G124" s="192">
        <v>0</v>
      </c>
      <c r="H124" s="394">
        <f t="shared" si="36"/>
        <v>1</v>
      </c>
      <c r="I124" s="192">
        <f t="shared" si="33"/>
        <v>0</v>
      </c>
      <c r="J124" s="192">
        <f t="shared" si="39"/>
        <v>0</v>
      </c>
      <c r="K124" s="192">
        <f t="shared" si="35"/>
        <v>0</v>
      </c>
      <c r="L124" s="330"/>
      <c r="M124" s="184"/>
      <c r="N124" s="184"/>
      <c r="O124" s="184"/>
      <c r="P124" s="184"/>
      <c r="Q124" s="184"/>
      <c r="R124" s="184"/>
    </row>
    <row r="125" spans="1:18" s="281" customFormat="1" x14ac:dyDescent="0.25">
      <c r="A125" s="476" t="s">
        <v>214</v>
      </c>
      <c r="B125" s="477"/>
      <c r="C125" s="478" t="s">
        <v>215</v>
      </c>
      <c r="D125" s="479"/>
      <c r="E125" s="394" t="s">
        <v>43</v>
      </c>
      <c r="F125" s="394">
        <v>14</v>
      </c>
      <c r="G125" s="192">
        <v>0</v>
      </c>
      <c r="H125" s="394">
        <f t="shared" si="36"/>
        <v>1</v>
      </c>
      <c r="I125" s="192">
        <f t="shared" si="33"/>
        <v>0</v>
      </c>
      <c r="J125" s="192">
        <f t="shared" si="39"/>
        <v>0</v>
      </c>
      <c r="K125" s="192">
        <f t="shared" si="35"/>
        <v>0</v>
      </c>
      <c r="L125" s="330"/>
      <c r="M125" s="184"/>
      <c r="N125" s="184"/>
      <c r="O125" s="184"/>
      <c r="P125" s="184"/>
      <c r="Q125" s="184"/>
      <c r="R125" s="184"/>
    </row>
    <row r="126" spans="1:18" s="281" customFormat="1" x14ac:dyDescent="0.25">
      <c r="A126" s="476" t="s">
        <v>216</v>
      </c>
      <c r="B126" s="477"/>
      <c r="C126" s="478" t="s">
        <v>217</v>
      </c>
      <c r="D126" s="479"/>
      <c r="E126" s="394" t="s">
        <v>43</v>
      </c>
      <c r="F126" s="394">
        <v>14</v>
      </c>
      <c r="G126" s="192">
        <v>0</v>
      </c>
      <c r="H126" s="394">
        <f t="shared" si="36"/>
        <v>1</v>
      </c>
      <c r="I126" s="192">
        <f t="shared" si="33"/>
        <v>0</v>
      </c>
      <c r="J126" s="192">
        <f t="shared" si="39"/>
        <v>0</v>
      </c>
      <c r="K126" s="192">
        <f t="shared" si="35"/>
        <v>0</v>
      </c>
      <c r="L126" s="330"/>
      <c r="M126" s="184"/>
      <c r="N126" s="184"/>
      <c r="O126" s="184"/>
      <c r="P126" s="184"/>
      <c r="Q126" s="184"/>
      <c r="R126" s="184"/>
    </row>
    <row r="127" spans="1:18" s="281" customFormat="1" x14ac:dyDescent="0.25">
      <c r="A127" s="476" t="s">
        <v>164</v>
      </c>
      <c r="B127" s="477"/>
      <c r="C127" s="478" t="s">
        <v>165</v>
      </c>
      <c r="D127" s="479"/>
      <c r="E127" s="394" t="s">
        <v>43</v>
      </c>
      <c r="F127" s="394">
        <v>14</v>
      </c>
      <c r="G127" s="192">
        <v>0</v>
      </c>
      <c r="H127" s="394">
        <f t="shared" si="36"/>
        <v>1</v>
      </c>
      <c r="I127" s="192">
        <f t="shared" si="33"/>
        <v>0</v>
      </c>
      <c r="J127" s="192">
        <f t="shared" si="39"/>
        <v>0</v>
      </c>
      <c r="K127" s="192">
        <f t="shared" si="35"/>
        <v>0</v>
      </c>
      <c r="L127" s="330"/>
      <c r="M127" s="184"/>
      <c r="N127" s="184"/>
      <c r="O127" s="184"/>
      <c r="P127" s="184"/>
      <c r="Q127" s="184"/>
      <c r="R127" s="184"/>
    </row>
    <row r="128" spans="1:18" s="281" customFormat="1" x14ac:dyDescent="0.25">
      <c r="A128" s="476" t="s">
        <v>218</v>
      </c>
      <c r="B128" s="477"/>
      <c r="C128" s="478" t="s">
        <v>219</v>
      </c>
      <c r="D128" s="479"/>
      <c r="E128" s="394" t="s">
        <v>43</v>
      </c>
      <c r="F128" s="394">
        <v>14</v>
      </c>
      <c r="G128" s="192">
        <v>0</v>
      </c>
      <c r="H128" s="394">
        <f t="shared" si="36"/>
        <v>1</v>
      </c>
      <c r="I128" s="192">
        <f t="shared" si="33"/>
        <v>0</v>
      </c>
      <c r="J128" s="192">
        <f t="shared" si="39"/>
        <v>0</v>
      </c>
      <c r="K128" s="192">
        <f t="shared" si="35"/>
        <v>0</v>
      </c>
      <c r="L128" s="330"/>
      <c r="M128" s="184"/>
      <c r="N128" s="184"/>
      <c r="O128" s="184"/>
      <c r="P128" s="184"/>
      <c r="Q128" s="184"/>
      <c r="R128" s="184"/>
    </row>
    <row r="129" spans="1:39" s="281" customFormat="1" x14ac:dyDescent="0.25">
      <c r="A129" s="476" t="s">
        <v>220</v>
      </c>
      <c r="B129" s="477"/>
      <c r="C129" s="478" t="s">
        <v>221</v>
      </c>
      <c r="D129" s="479"/>
      <c r="E129" s="394" t="s">
        <v>43</v>
      </c>
      <c r="F129" s="394">
        <v>14</v>
      </c>
      <c r="G129" s="192">
        <v>0</v>
      </c>
      <c r="H129" s="394">
        <f t="shared" si="36"/>
        <v>1</v>
      </c>
      <c r="I129" s="192">
        <f t="shared" si="33"/>
        <v>0</v>
      </c>
      <c r="J129" s="192">
        <f t="shared" si="39"/>
        <v>0</v>
      </c>
      <c r="K129" s="192">
        <f t="shared" si="35"/>
        <v>0</v>
      </c>
      <c r="L129" s="330"/>
      <c r="M129" s="184"/>
      <c r="N129" s="184"/>
      <c r="O129" s="184"/>
      <c r="P129" s="184"/>
      <c r="Q129" s="184"/>
      <c r="R129" s="184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</row>
    <row r="130" spans="1:39" s="281" customFormat="1" x14ac:dyDescent="0.25">
      <c r="A130" s="476" t="s">
        <v>222</v>
      </c>
      <c r="B130" s="477"/>
      <c r="C130" s="478" t="s">
        <v>223</v>
      </c>
      <c r="D130" s="479"/>
      <c r="E130" s="394" t="s">
        <v>43</v>
      </c>
      <c r="F130" s="394">
        <v>14</v>
      </c>
      <c r="G130" s="192">
        <v>0</v>
      </c>
      <c r="H130" s="394">
        <f t="shared" si="36"/>
        <v>1</v>
      </c>
      <c r="I130" s="192">
        <f t="shared" si="33"/>
        <v>0</v>
      </c>
      <c r="J130" s="192">
        <f t="shared" si="39"/>
        <v>0</v>
      </c>
      <c r="K130" s="192">
        <f t="shared" si="35"/>
        <v>0</v>
      </c>
      <c r="L130" s="330"/>
      <c r="M130" s="184"/>
      <c r="N130" s="184"/>
      <c r="O130" s="184"/>
      <c r="P130" s="184"/>
      <c r="Q130" s="184"/>
      <c r="R130" s="184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</row>
    <row r="131" spans="1:39" s="281" customFormat="1" x14ac:dyDescent="0.25">
      <c r="A131" s="476" t="s">
        <v>224</v>
      </c>
      <c r="B131" s="477"/>
      <c r="C131" s="478" t="s">
        <v>225</v>
      </c>
      <c r="D131" s="479"/>
      <c r="E131" s="394" t="s">
        <v>43</v>
      </c>
      <c r="F131" s="394">
        <v>14</v>
      </c>
      <c r="G131" s="192">
        <v>0</v>
      </c>
      <c r="H131" s="394">
        <f t="shared" si="36"/>
        <v>1</v>
      </c>
      <c r="I131" s="192">
        <f t="shared" si="33"/>
        <v>0</v>
      </c>
      <c r="J131" s="192">
        <f t="shared" si="39"/>
        <v>0</v>
      </c>
      <c r="K131" s="192">
        <f t="shared" si="35"/>
        <v>0</v>
      </c>
      <c r="L131" s="330"/>
      <c r="M131" s="184"/>
      <c r="N131" s="184"/>
      <c r="O131" s="184"/>
      <c r="P131" s="184"/>
      <c r="Q131" s="184"/>
      <c r="R131" s="184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</row>
    <row r="132" spans="1:39" s="281" customFormat="1" x14ac:dyDescent="0.25">
      <c r="A132" s="476" t="s">
        <v>226</v>
      </c>
      <c r="B132" s="477"/>
      <c r="C132" s="478" t="s">
        <v>227</v>
      </c>
      <c r="D132" s="479"/>
      <c r="E132" s="394" t="s">
        <v>43</v>
      </c>
      <c r="F132" s="394">
        <v>14</v>
      </c>
      <c r="G132" s="192">
        <v>0</v>
      </c>
      <c r="H132" s="394">
        <f t="shared" si="36"/>
        <v>1</v>
      </c>
      <c r="I132" s="192">
        <f t="shared" si="33"/>
        <v>0</v>
      </c>
      <c r="J132" s="192">
        <f t="shared" si="39"/>
        <v>0</v>
      </c>
      <c r="K132" s="192">
        <f t="shared" si="35"/>
        <v>0</v>
      </c>
      <c r="L132" s="330"/>
      <c r="M132" s="184"/>
      <c r="N132" s="184"/>
      <c r="O132" s="184"/>
      <c r="P132" s="184"/>
      <c r="Q132" s="184"/>
      <c r="R132" s="184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</row>
    <row r="133" spans="1:39" s="281" customFormat="1" x14ac:dyDescent="0.25">
      <c r="A133" s="476" t="s">
        <v>176</v>
      </c>
      <c r="B133" s="477"/>
      <c r="C133" s="478" t="s">
        <v>177</v>
      </c>
      <c r="D133" s="479"/>
      <c r="E133" s="394" t="s">
        <v>43</v>
      </c>
      <c r="F133" s="394">
        <v>21</v>
      </c>
      <c r="G133" s="192">
        <v>0</v>
      </c>
      <c r="H133" s="394">
        <f t="shared" si="36"/>
        <v>1</v>
      </c>
      <c r="I133" s="192">
        <f t="shared" si="33"/>
        <v>0</v>
      </c>
      <c r="J133" s="192">
        <f t="shared" si="39"/>
        <v>0</v>
      </c>
      <c r="K133" s="192">
        <f t="shared" si="35"/>
        <v>0</v>
      </c>
      <c r="L133" s="330"/>
      <c r="M133" s="184"/>
      <c r="N133" s="184"/>
      <c r="O133" s="184"/>
      <c r="P133" s="184"/>
      <c r="Q133" s="184"/>
      <c r="R133" s="184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</row>
    <row r="134" spans="1:39" s="281" customFormat="1" x14ac:dyDescent="0.25">
      <c r="A134" s="476" t="s">
        <v>190</v>
      </c>
      <c r="B134" s="477"/>
      <c r="C134" s="478" t="s">
        <v>191</v>
      </c>
      <c r="D134" s="479"/>
      <c r="E134" s="394" t="s">
        <v>43</v>
      </c>
      <c r="F134" s="394">
        <v>21</v>
      </c>
      <c r="G134" s="192">
        <v>0</v>
      </c>
      <c r="H134" s="394">
        <f t="shared" si="36"/>
        <v>1</v>
      </c>
      <c r="I134" s="192">
        <f t="shared" si="33"/>
        <v>0</v>
      </c>
      <c r="J134" s="192">
        <f t="shared" si="39"/>
        <v>0</v>
      </c>
      <c r="K134" s="192">
        <f t="shared" si="35"/>
        <v>0</v>
      </c>
      <c r="L134" s="330"/>
      <c r="M134" s="184"/>
      <c r="N134" s="184"/>
      <c r="O134" s="184"/>
      <c r="P134" s="184"/>
      <c r="Q134" s="184"/>
      <c r="R134" s="184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</row>
    <row r="135" spans="1:39" s="281" customFormat="1" x14ac:dyDescent="0.25">
      <c r="A135" s="476" t="s">
        <v>228</v>
      </c>
      <c r="B135" s="477"/>
      <c r="C135" s="478" t="s">
        <v>229</v>
      </c>
      <c r="D135" s="479"/>
      <c r="E135" s="394" t="s">
        <v>43</v>
      </c>
      <c r="F135" s="394">
        <v>14</v>
      </c>
      <c r="G135" s="192">
        <v>0</v>
      </c>
      <c r="H135" s="394">
        <f>H134*2</f>
        <v>2</v>
      </c>
      <c r="I135" s="192">
        <f t="shared" si="33"/>
        <v>0</v>
      </c>
      <c r="J135" s="192">
        <f t="shared" si="39"/>
        <v>0</v>
      </c>
      <c r="K135" s="192">
        <f t="shared" si="35"/>
        <v>0</v>
      </c>
      <c r="L135" s="330"/>
      <c r="M135" s="184"/>
      <c r="N135" s="184"/>
      <c r="O135" s="184"/>
      <c r="P135" s="184"/>
      <c r="Q135" s="184"/>
      <c r="R135" s="184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</row>
    <row r="136" spans="1:39" s="281" customFormat="1" x14ac:dyDescent="0.25">
      <c r="A136" s="476" t="s">
        <v>230</v>
      </c>
      <c r="B136" s="477"/>
      <c r="C136" s="478" t="s">
        <v>231</v>
      </c>
      <c r="D136" s="479"/>
      <c r="E136" s="394" t="s">
        <v>43</v>
      </c>
      <c r="F136" s="394">
        <v>14</v>
      </c>
      <c r="G136" s="192">
        <v>0</v>
      </c>
      <c r="H136" s="394">
        <f>H113</f>
        <v>1</v>
      </c>
      <c r="I136" s="192">
        <f t="shared" si="33"/>
        <v>0</v>
      </c>
      <c r="J136" s="192">
        <f t="shared" si="39"/>
        <v>0</v>
      </c>
      <c r="K136" s="192">
        <f t="shared" si="35"/>
        <v>0</v>
      </c>
      <c r="L136" s="330"/>
      <c r="M136" s="184"/>
      <c r="N136" s="184"/>
      <c r="O136" s="184"/>
      <c r="P136" s="184"/>
      <c r="Q136" s="184"/>
      <c r="R136" s="184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</row>
    <row r="137" spans="1:39" s="281" customFormat="1" x14ac:dyDescent="0.25">
      <c r="A137" s="476" t="s">
        <v>232</v>
      </c>
      <c r="B137" s="477"/>
      <c r="C137" s="478" t="s">
        <v>233</v>
      </c>
      <c r="D137" s="479"/>
      <c r="E137" s="394" t="s">
        <v>43</v>
      </c>
      <c r="F137" s="394">
        <v>14</v>
      </c>
      <c r="G137" s="192">
        <v>0</v>
      </c>
      <c r="H137" s="394">
        <f t="shared" si="36"/>
        <v>1</v>
      </c>
      <c r="I137" s="192">
        <f t="shared" si="33"/>
        <v>0</v>
      </c>
      <c r="J137" s="192">
        <f t="shared" si="39"/>
        <v>0</v>
      </c>
      <c r="K137" s="192">
        <f t="shared" si="35"/>
        <v>0</v>
      </c>
      <c r="L137" s="330"/>
      <c r="M137" s="184"/>
      <c r="N137" s="184"/>
      <c r="O137" s="184"/>
      <c r="P137" s="184"/>
      <c r="Q137" s="184"/>
      <c r="R137" s="184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</row>
    <row r="138" spans="1:39" s="281" customFormat="1" x14ac:dyDescent="0.25">
      <c r="A138" s="476" t="s">
        <v>234</v>
      </c>
      <c r="B138" s="477"/>
      <c r="C138" s="478" t="s">
        <v>235</v>
      </c>
      <c r="D138" s="479"/>
      <c r="E138" s="394" t="s">
        <v>43</v>
      </c>
      <c r="F138" s="394">
        <v>14</v>
      </c>
      <c r="G138" s="192">
        <v>0</v>
      </c>
      <c r="H138" s="394">
        <f t="shared" si="36"/>
        <v>1</v>
      </c>
      <c r="I138" s="192">
        <f t="shared" si="33"/>
        <v>0</v>
      </c>
      <c r="J138" s="192">
        <f t="shared" si="39"/>
        <v>0</v>
      </c>
      <c r="K138" s="192">
        <f t="shared" si="35"/>
        <v>0</v>
      </c>
      <c r="L138" s="330"/>
      <c r="M138" s="184"/>
      <c r="N138" s="184"/>
      <c r="O138" s="184"/>
      <c r="P138" s="184"/>
      <c r="Q138" s="184"/>
      <c r="R138" s="184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</row>
    <row r="139" spans="1:39" s="281" customFormat="1" x14ac:dyDescent="0.25">
      <c r="A139" s="452"/>
      <c r="B139" s="453"/>
      <c r="C139" s="454"/>
      <c r="D139" s="453"/>
      <c r="E139" s="193"/>
      <c r="F139" s="193"/>
      <c r="G139" s="194"/>
      <c r="H139" s="193"/>
      <c r="I139" s="194"/>
      <c r="J139" s="194"/>
      <c r="K139" s="175"/>
      <c r="L139" s="330"/>
      <c r="M139" s="184"/>
      <c r="N139" s="184"/>
      <c r="O139" s="184"/>
      <c r="P139" s="184"/>
      <c r="Q139" s="184"/>
      <c r="R139" s="184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</row>
    <row r="140" spans="1:39" s="176" customFormat="1" x14ac:dyDescent="0.25">
      <c r="A140" s="195" t="s">
        <v>236</v>
      </c>
      <c r="B140" s="391"/>
      <c r="C140" s="390"/>
      <c r="D140" s="391"/>
      <c r="E140" s="451"/>
      <c r="F140" s="451"/>
      <c r="G140" s="451"/>
      <c r="H140" s="451"/>
      <c r="I140" s="451"/>
      <c r="J140" s="451"/>
      <c r="K140" s="378"/>
      <c r="M140" s="185"/>
      <c r="N140" s="185"/>
      <c r="O140" s="185"/>
      <c r="P140" s="185"/>
      <c r="Q140" s="185"/>
      <c r="R140" s="185"/>
    </row>
    <row r="141" spans="1:39" s="176" customFormat="1" x14ac:dyDescent="0.25">
      <c r="A141" s="456" t="s">
        <v>237</v>
      </c>
      <c r="B141" s="451"/>
      <c r="C141" s="451" t="s">
        <v>203</v>
      </c>
      <c r="D141" s="451"/>
      <c r="E141" s="178" t="s">
        <v>43</v>
      </c>
      <c r="F141" s="178">
        <v>14</v>
      </c>
      <c r="G141" s="179">
        <v>468</v>
      </c>
      <c r="H141" s="180">
        <v>1</v>
      </c>
      <c r="I141" s="179">
        <f t="shared" ref="I141:I147" si="40">ROUND(G141-((G141*J141)/100),2)</f>
        <v>468</v>
      </c>
      <c r="J141" s="179">
        <f t="shared" ref="J141" si="41">K$1</f>
        <v>0</v>
      </c>
      <c r="K141" s="179">
        <f t="shared" ref="K141:K147" si="42">ROUND((H141*I141),2)</f>
        <v>468</v>
      </c>
      <c r="M141" s="185"/>
      <c r="N141" s="185"/>
      <c r="O141" s="185"/>
      <c r="P141" s="185"/>
      <c r="Q141" s="185"/>
      <c r="R141" s="185"/>
    </row>
    <row r="142" spans="1:39" s="281" customFormat="1" x14ac:dyDescent="0.25">
      <c r="A142" s="480" t="s">
        <v>204</v>
      </c>
      <c r="B142" s="481"/>
      <c r="C142" s="450" t="s">
        <v>205</v>
      </c>
      <c r="D142" s="450"/>
      <c r="E142" s="394">
        <v>36</v>
      </c>
      <c r="F142" s="394" t="s">
        <v>48</v>
      </c>
      <c r="G142" s="192">
        <v>42</v>
      </c>
      <c r="H142" s="394">
        <f>H141</f>
        <v>1</v>
      </c>
      <c r="I142" s="192">
        <f t="shared" si="40"/>
        <v>42</v>
      </c>
      <c r="J142" s="192">
        <f>$K$2</f>
        <v>0</v>
      </c>
      <c r="K142" s="192">
        <f t="shared" si="42"/>
        <v>42</v>
      </c>
      <c r="L142" s="330"/>
      <c r="M142" s="184"/>
      <c r="N142" s="184"/>
      <c r="O142" s="184"/>
      <c r="P142" s="184"/>
      <c r="Q142" s="184"/>
      <c r="R142" s="184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</row>
    <row r="143" spans="1:39" s="281" customFormat="1" x14ac:dyDescent="0.25">
      <c r="A143" s="483" t="s">
        <v>238</v>
      </c>
      <c r="B143" s="484"/>
      <c r="C143" s="390" t="s">
        <v>239</v>
      </c>
      <c r="D143" s="391"/>
      <c r="E143" s="178" t="s">
        <v>43</v>
      </c>
      <c r="F143" s="178">
        <v>14</v>
      </c>
      <c r="G143" s="179">
        <v>30</v>
      </c>
      <c r="H143" s="180">
        <f>H141</f>
        <v>1</v>
      </c>
      <c r="I143" s="179">
        <f t="shared" si="40"/>
        <v>30</v>
      </c>
      <c r="J143" s="179">
        <f t="shared" ref="J143:J147" si="43">K$1</f>
        <v>0</v>
      </c>
      <c r="K143" s="179">
        <f t="shared" si="42"/>
        <v>30</v>
      </c>
      <c r="L143" s="330"/>
      <c r="M143" s="184"/>
      <c r="N143" s="184"/>
      <c r="O143" s="184"/>
      <c r="P143" s="184"/>
      <c r="Q143" s="184"/>
      <c r="R143" s="184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</row>
    <row r="144" spans="1:39" s="281" customFormat="1" x14ac:dyDescent="0.25">
      <c r="A144" s="483" t="s">
        <v>240</v>
      </c>
      <c r="B144" s="484"/>
      <c r="C144" s="451" t="s">
        <v>241</v>
      </c>
      <c r="D144" s="451"/>
      <c r="E144" s="197" t="s">
        <v>43</v>
      </c>
      <c r="F144" s="178">
        <v>14</v>
      </c>
      <c r="G144" s="179">
        <v>676</v>
      </c>
      <c r="H144" s="178">
        <v>1</v>
      </c>
      <c r="I144" s="179">
        <f t="shared" si="40"/>
        <v>676</v>
      </c>
      <c r="J144" s="179">
        <f t="shared" si="43"/>
        <v>0</v>
      </c>
      <c r="K144" s="179">
        <f t="shared" si="42"/>
        <v>676</v>
      </c>
      <c r="L144" s="330"/>
      <c r="M144" s="184"/>
      <c r="N144" s="184"/>
      <c r="O144" s="184"/>
      <c r="P144" s="184"/>
      <c r="Q144" s="184"/>
      <c r="R144" s="184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</row>
    <row r="145" spans="1:39" s="281" customFormat="1" x14ac:dyDescent="0.25">
      <c r="A145" s="450"/>
      <c r="B145" s="450"/>
      <c r="C145" s="450"/>
      <c r="D145" s="450"/>
      <c r="E145" s="394"/>
      <c r="F145" s="394"/>
      <c r="G145" s="192">
        <v>0</v>
      </c>
      <c r="H145" s="394">
        <v>0</v>
      </c>
      <c r="I145" s="192">
        <f t="shared" si="40"/>
        <v>0</v>
      </c>
      <c r="J145" s="192">
        <f t="shared" si="43"/>
        <v>0</v>
      </c>
      <c r="K145" s="192">
        <f t="shared" si="42"/>
        <v>0</v>
      </c>
      <c r="L145" s="330"/>
      <c r="M145" s="184"/>
      <c r="N145" s="184"/>
      <c r="O145" s="184"/>
      <c r="P145" s="184"/>
      <c r="Q145" s="184"/>
      <c r="R145" s="184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</row>
    <row r="146" spans="1:39" s="281" customFormat="1" x14ac:dyDescent="0.25">
      <c r="A146" s="450"/>
      <c r="B146" s="450"/>
      <c r="C146" s="450"/>
      <c r="D146" s="450"/>
      <c r="E146" s="394"/>
      <c r="F146" s="394"/>
      <c r="G146" s="192">
        <v>0</v>
      </c>
      <c r="H146" s="394">
        <v>0</v>
      </c>
      <c r="I146" s="192">
        <f t="shared" si="40"/>
        <v>0</v>
      </c>
      <c r="J146" s="192">
        <f t="shared" si="43"/>
        <v>0</v>
      </c>
      <c r="K146" s="192">
        <f t="shared" si="42"/>
        <v>0</v>
      </c>
      <c r="L146" s="330"/>
      <c r="M146" s="184"/>
      <c r="N146" s="184"/>
      <c r="O146" s="184"/>
      <c r="P146" s="184"/>
      <c r="Q146" s="184"/>
      <c r="R146" s="184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</row>
    <row r="147" spans="1:39" s="281" customFormat="1" x14ac:dyDescent="0.25">
      <c r="A147" s="450"/>
      <c r="B147" s="450"/>
      <c r="C147" s="450"/>
      <c r="D147" s="450"/>
      <c r="E147" s="394"/>
      <c r="F147" s="394"/>
      <c r="G147" s="192">
        <v>0</v>
      </c>
      <c r="H147" s="394">
        <v>0</v>
      </c>
      <c r="I147" s="192">
        <f t="shared" si="40"/>
        <v>0</v>
      </c>
      <c r="J147" s="192">
        <f t="shared" si="43"/>
        <v>0</v>
      </c>
      <c r="K147" s="192">
        <f t="shared" si="42"/>
        <v>0</v>
      </c>
      <c r="L147" s="330"/>
      <c r="M147" s="184"/>
      <c r="N147" s="184"/>
      <c r="O147" s="184"/>
      <c r="P147" s="184"/>
      <c r="Q147" s="184"/>
      <c r="R147" s="184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</row>
    <row r="148" spans="1:39" s="267" customFormat="1" x14ac:dyDescent="0.25">
      <c r="A148" s="256"/>
      <c r="B148" s="257"/>
      <c r="C148" s="257"/>
      <c r="D148" s="257"/>
      <c r="E148" s="257"/>
      <c r="F148" s="257"/>
      <c r="G148" s="257"/>
      <c r="H148" s="257"/>
      <c r="I148" s="257"/>
      <c r="J148" s="257"/>
      <c r="K148" s="258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</row>
    <row r="149" spans="1:39" s="267" customFormat="1" ht="15.75" x14ac:dyDescent="0.25">
      <c r="A149" s="266" t="s">
        <v>413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8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</row>
    <row r="150" spans="1:39" s="267" customFormat="1" x14ac:dyDescent="0.25">
      <c r="A150" s="265"/>
      <c r="B150" s="257"/>
      <c r="C150" s="257"/>
      <c r="D150" s="257"/>
      <c r="E150" s="257"/>
      <c r="F150" s="257"/>
      <c r="G150" s="257"/>
      <c r="H150" s="257"/>
      <c r="I150" s="257"/>
      <c r="J150" s="257"/>
      <c r="K150" s="258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</row>
    <row r="151" spans="1:39" s="267" customFormat="1" x14ac:dyDescent="0.25">
      <c r="A151" s="405" t="s">
        <v>39</v>
      </c>
      <c r="B151" s="560" t="s">
        <v>509</v>
      </c>
      <c r="C151" s="561" t="s">
        <v>39</v>
      </c>
      <c r="D151" s="561" t="s">
        <v>39</v>
      </c>
      <c r="E151" s="561" t="s">
        <v>39</v>
      </c>
      <c r="F151" s="561" t="s">
        <v>39</v>
      </c>
      <c r="G151" s="561" t="s">
        <v>39</v>
      </c>
      <c r="H151" s="561" t="s">
        <v>39</v>
      </c>
      <c r="I151" s="561" t="s">
        <v>39</v>
      </c>
      <c r="J151" s="561" t="s">
        <v>39</v>
      </c>
      <c r="K151" s="228" t="s">
        <v>39</v>
      </c>
      <c r="L151" s="203"/>
      <c r="M151" s="204"/>
      <c r="N151" s="204">
        <f>SUM(K152:K197)</f>
        <v>108421.00000000003</v>
      </c>
      <c r="O151" s="204"/>
      <c r="P151" s="204" t="s">
        <v>39</v>
      </c>
      <c r="Q151" s="204" t="s">
        <v>39</v>
      </c>
      <c r="R151" s="204" t="s">
        <v>39</v>
      </c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</row>
    <row r="152" spans="1:39" x14ac:dyDescent="0.25">
      <c r="A152" s="562" t="s">
        <v>400</v>
      </c>
      <c r="B152" s="559" t="s">
        <v>39</v>
      </c>
      <c r="C152" s="559" t="s">
        <v>401</v>
      </c>
      <c r="D152" s="559" t="s">
        <v>39</v>
      </c>
      <c r="E152" s="255" t="s">
        <v>43</v>
      </c>
      <c r="F152" s="255">
        <v>0</v>
      </c>
      <c r="G152" s="254">
        <v>0</v>
      </c>
      <c r="H152" s="255">
        <v>1</v>
      </c>
      <c r="I152" s="259">
        <f t="shared" ref="I152:I197" si="44">ROUND(G152-((G152*J152)/100),2)</f>
        <v>0</v>
      </c>
      <c r="J152" s="240">
        <f t="shared" ref="J152:J158" si="45">K$1</f>
        <v>0</v>
      </c>
      <c r="K152" s="240">
        <f t="shared" ref="K152:K191" si="46">H152*I152</f>
        <v>0</v>
      </c>
    </row>
    <row r="153" spans="1:39" s="267" customFormat="1" x14ac:dyDescent="0.25">
      <c r="A153" s="528" t="s">
        <v>76</v>
      </c>
      <c r="B153" s="528" t="s">
        <v>39</v>
      </c>
      <c r="C153" s="528" t="s">
        <v>77</v>
      </c>
      <c r="D153" s="528" t="s">
        <v>39</v>
      </c>
      <c r="E153" s="261" t="s">
        <v>43</v>
      </c>
      <c r="F153" s="261">
        <v>0</v>
      </c>
      <c r="G153" s="262">
        <v>10913.5</v>
      </c>
      <c r="H153" s="261">
        <v>1</v>
      </c>
      <c r="I153" s="263">
        <f t="shared" si="44"/>
        <v>10913.5</v>
      </c>
      <c r="J153" s="263">
        <f t="shared" si="45"/>
        <v>0</v>
      </c>
      <c r="K153" s="263">
        <f t="shared" si="46"/>
        <v>10913.5</v>
      </c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</row>
    <row r="154" spans="1:39" s="267" customFormat="1" x14ac:dyDescent="0.25">
      <c r="A154" s="528" t="s">
        <v>78</v>
      </c>
      <c r="B154" s="528" t="s">
        <v>39</v>
      </c>
      <c r="C154" s="528" t="s">
        <v>79</v>
      </c>
      <c r="D154" s="528" t="s">
        <v>39</v>
      </c>
      <c r="E154" s="261" t="s">
        <v>43</v>
      </c>
      <c r="F154" s="261">
        <v>0</v>
      </c>
      <c r="G154" s="262">
        <v>0</v>
      </c>
      <c r="H154" s="261">
        <v>10</v>
      </c>
      <c r="I154" s="263">
        <f t="shared" si="44"/>
        <v>0</v>
      </c>
      <c r="J154" s="263">
        <f t="shared" si="45"/>
        <v>0</v>
      </c>
      <c r="K154" s="263">
        <f t="shared" si="46"/>
        <v>0</v>
      </c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</row>
    <row r="155" spans="1:39" s="267" customFormat="1" x14ac:dyDescent="0.25">
      <c r="A155" s="528" t="s">
        <v>80</v>
      </c>
      <c r="B155" s="528" t="s">
        <v>39</v>
      </c>
      <c r="C155" s="528" t="s">
        <v>81</v>
      </c>
      <c r="D155" s="528" t="s">
        <v>39</v>
      </c>
      <c r="E155" s="261" t="s">
        <v>43</v>
      </c>
      <c r="F155" s="261">
        <v>0</v>
      </c>
      <c r="G155" s="262">
        <v>0</v>
      </c>
      <c r="H155" s="261">
        <v>10</v>
      </c>
      <c r="I155" s="263">
        <f t="shared" si="44"/>
        <v>0</v>
      </c>
      <c r="J155" s="263">
        <f t="shared" si="45"/>
        <v>0</v>
      </c>
      <c r="K155" s="263">
        <f t="shared" si="46"/>
        <v>0</v>
      </c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</row>
    <row r="156" spans="1:39" s="267" customFormat="1" x14ac:dyDescent="0.25">
      <c r="A156" s="528" t="s">
        <v>82</v>
      </c>
      <c r="B156" s="528" t="s">
        <v>39</v>
      </c>
      <c r="C156" s="528" t="s">
        <v>83</v>
      </c>
      <c r="D156" s="528" t="s">
        <v>39</v>
      </c>
      <c r="E156" s="261" t="s">
        <v>43</v>
      </c>
      <c r="F156" s="261">
        <v>0</v>
      </c>
      <c r="G156" s="262">
        <v>0</v>
      </c>
      <c r="H156" s="261">
        <v>10</v>
      </c>
      <c r="I156" s="263">
        <f t="shared" si="44"/>
        <v>0</v>
      </c>
      <c r="J156" s="263">
        <f t="shared" si="45"/>
        <v>0</v>
      </c>
      <c r="K156" s="263">
        <f t="shared" si="46"/>
        <v>0</v>
      </c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</row>
    <row r="157" spans="1:39" s="267" customFormat="1" x14ac:dyDescent="0.25">
      <c r="A157" s="528" t="s">
        <v>84</v>
      </c>
      <c r="B157" s="528" t="s">
        <v>39</v>
      </c>
      <c r="C157" s="528" t="s">
        <v>85</v>
      </c>
      <c r="D157" s="528" t="s">
        <v>39</v>
      </c>
      <c r="E157" s="261" t="s">
        <v>43</v>
      </c>
      <c r="F157" s="261">
        <v>0</v>
      </c>
      <c r="G157" s="262">
        <v>0</v>
      </c>
      <c r="H157" s="261">
        <v>10</v>
      </c>
      <c r="I157" s="263">
        <f t="shared" si="44"/>
        <v>0</v>
      </c>
      <c r="J157" s="263">
        <f t="shared" si="45"/>
        <v>0</v>
      </c>
      <c r="K157" s="263">
        <f t="shared" si="46"/>
        <v>0</v>
      </c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</row>
    <row r="158" spans="1:39" s="267" customFormat="1" x14ac:dyDescent="0.25">
      <c r="A158" s="559" t="s">
        <v>402</v>
      </c>
      <c r="B158" s="559" t="s">
        <v>39</v>
      </c>
      <c r="C158" s="559" t="s">
        <v>403</v>
      </c>
      <c r="D158" s="559" t="s">
        <v>39</v>
      </c>
      <c r="E158" s="255" t="s">
        <v>43</v>
      </c>
      <c r="F158" s="255">
        <v>0</v>
      </c>
      <c r="G158" s="254">
        <v>5106.3500000000004</v>
      </c>
      <c r="H158" s="255">
        <v>1</v>
      </c>
      <c r="I158" s="259">
        <f t="shared" si="44"/>
        <v>5106.3500000000004</v>
      </c>
      <c r="J158" s="240">
        <f t="shared" si="45"/>
        <v>0</v>
      </c>
      <c r="K158" s="240">
        <f t="shared" si="46"/>
        <v>5106.3500000000004</v>
      </c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</row>
    <row r="159" spans="1:39" s="267" customFormat="1" x14ac:dyDescent="0.25">
      <c r="A159" s="559" t="s">
        <v>404</v>
      </c>
      <c r="B159" s="559" t="s">
        <v>39</v>
      </c>
      <c r="C159" s="559" t="s">
        <v>405</v>
      </c>
      <c r="D159" s="559" t="s">
        <v>39</v>
      </c>
      <c r="E159" s="255">
        <v>36</v>
      </c>
      <c r="F159" s="255" t="s">
        <v>48</v>
      </c>
      <c r="G159" s="254">
        <v>2760</v>
      </c>
      <c r="H159" s="255">
        <v>1</v>
      </c>
      <c r="I159" s="259">
        <f t="shared" si="44"/>
        <v>2760</v>
      </c>
      <c r="J159" s="240">
        <f>K$2</f>
        <v>0</v>
      </c>
      <c r="K159" s="240">
        <f t="shared" si="46"/>
        <v>2760</v>
      </c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</row>
    <row r="160" spans="1:39" s="267" customFormat="1" x14ac:dyDescent="0.25">
      <c r="A160" s="559" t="s">
        <v>49</v>
      </c>
      <c r="B160" s="559" t="s">
        <v>39</v>
      </c>
      <c r="C160" s="559" t="s">
        <v>50</v>
      </c>
      <c r="D160" s="559" t="s">
        <v>39</v>
      </c>
      <c r="E160" s="255" t="s">
        <v>43</v>
      </c>
      <c r="F160" s="255">
        <v>0</v>
      </c>
      <c r="G160" s="254">
        <v>0</v>
      </c>
      <c r="H160" s="255">
        <v>1</v>
      </c>
      <c r="I160" s="259">
        <f t="shared" si="44"/>
        <v>0</v>
      </c>
      <c r="J160" s="240">
        <f t="shared" ref="J160:J177" si="47">K$1</f>
        <v>0</v>
      </c>
      <c r="K160" s="240">
        <f t="shared" si="46"/>
        <v>0</v>
      </c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</row>
    <row r="161" spans="1:39" s="267" customFormat="1" x14ac:dyDescent="0.25">
      <c r="A161" s="559" t="s">
        <v>51</v>
      </c>
      <c r="B161" s="559" t="s">
        <v>39</v>
      </c>
      <c r="C161" s="559" t="s">
        <v>52</v>
      </c>
      <c r="D161" s="559" t="s">
        <v>39</v>
      </c>
      <c r="E161" s="255" t="s">
        <v>43</v>
      </c>
      <c r="F161" s="255">
        <v>0</v>
      </c>
      <c r="G161" s="254">
        <v>0</v>
      </c>
      <c r="H161" s="255">
        <v>1</v>
      </c>
      <c r="I161" s="259">
        <f t="shared" si="44"/>
        <v>0</v>
      </c>
      <c r="J161" s="240">
        <f t="shared" si="47"/>
        <v>0</v>
      </c>
      <c r="K161" s="240">
        <f t="shared" si="46"/>
        <v>0</v>
      </c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</row>
    <row r="162" spans="1:39" s="267" customFormat="1" x14ac:dyDescent="0.25">
      <c r="A162" s="559" t="s">
        <v>53</v>
      </c>
      <c r="B162" s="559" t="s">
        <v>39</v>
      </c>
      <c r="C162" s="559" t="s">
        <v>54</v>
      </c>
      <c r="D162" s="559" t="s">
        <v>39</v>
      </c>
      <c r="E162" s="255" t="s">
        <v>43</v>
      </c>
      <c r="F162" s="255">
        <v>0</v>
      </c>
      <c r="G162" s="254">
        <v>0</v>
      </c>
      <c r="H162" s="255">
        <v>1</v>
      </c>
      <c r="I162" s="259">
        <f t="shared" si="44"/>
        <v>0</v>
      </c>
      <c r="J162" s="240">
        <f t="shared" si="47"/>
        <v>0</v>
      </c>
      <c r="K162" s="240">
        <f t="shared" si="46"/>
        <v>0</v>
      </c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</row>
    <row r="163" spans="1:39" s="267" customFormat="1" x14ac:dyDescent="0.25">
      <c r="A163" s="559" t="s">
        <v>55</v>
      </c>
      <c r="B163" s="559" t="s">
        <v>39</v>
      </c>
      <c r="C163" s="559" t="s">
        <v>56</v>
      </c>
      <c r="D163" s="559" t="s">
        <v>39</v>
      </c>
      <c r="E163" s="255" t="s">
        <v>43</v>
      </c>
      <c r="F163" s="255">
        <v>0</v>
      </c>
      <c r="G163" s="254">
        <v>7296.35</v>
      </c>
      <c r="H163" s="255">
        <v>1</v>
      </c>
      <c r="I163" s="259">
        <f t="shared" si="44"/>
        <v>7296.35</v>
      </c>
      <c r="J163" s="240">
        <f t="shared" si="47"/>
        <v>0</v>
      </c>
      <c r="K163" s="240">
        <f t="shared" si="46"/>
        <v>7296.35</v>
      </c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</row>
    <row r="164" spans="1:39" s="267" customFormat="1" x14ac:dyDescent="0.25">
      <c r="A164" s="559" t="s">
        <v>57</v>
      </c>
      <c r="B164" s="559" t="s">
        <v>39</v>
      </c>
      <c r="C164" s="559" t="s">
        <v>58</v>
      </c>
      <c r="D164" s="559" t="s">
        <v>39</v>
      </c>
      <c r="E164" s="255" t="s">
        <v>43</v>
      </c>
      <c r="F164" s="255">
        <v>0</v>
      </c>
      <c r="G164" s="254">
        <v>0</v>
      </c>
      <c r="H164" s="255">
        <v>1</v>
      </c>
      <c r="I164" s="259">
        <f t="shared" si="44"/>
        <v>0</v>
      </c>
      <c r="J164" s="240">
        <f t="shared" si="47"/>
        <v>0</v>
      </c>
      <c r="K164" s="240">
        <f t="shared" si="46"/>
        <v>0</v>
      </c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</row>
    <row r="165" spans="1:39" s="267" customFormat="1" x14ac:dyDescent="0.25">
      <c r="A165" s="559" t="s">
        <v>59</v>
      </c>
      <c r="B165" s="559" t="s">
        <v>39</v>
      </c>
      <c r="C165" s="559" t="s">
        <v>60</v>
      </c>
      <c r="D165" s="559" t="s">
        <v>39</v>
      </c>
      <c r="E165" s="255" t="s">
        <v>43</v>
      </c>
      <c r="F165" s="255">
        <v>0</v>
      </c>
      <c r="G165" s="254">
        <v>0</v>
      </c>
      <c r="H165" s="255">
        <v>1</v>
      </c>
      <c r="I165" s="259">
        <f t="shared" si="44"/>
        <v>0</v>
      </c>
      <c r="J165" s="240">
        <f t="shared" si="47"/>
        <v>0</v>
      </c>
      <c r="K165" s="240">
        <f t="shared" si="46"/>
        <v>0</v>
      </c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</row>
    <row r="166" spans="1:39" s="267" customFormat="1" x14ac:dyDescent="0.25">
      <c r="A166" s="559" t="s">
        <v>61</v>
      </c>
      <c r="B166" s="559" t="s">
        <v>39</v>
      </c>
      <c r="C166" s="559" t="s">
        <v>62</v>
      </c>
      <c r="D166" s="559" t="s">
        <v>39</v>
      </c>
      <c r="E166" s="255" t="s">
        <v>43</v>
      </c>
      <c r="F166" s="255">
        <v>0</v>
      </c>
      <c r="G166" s="254">
        <v>14596.35</v>
      </c>
      <c r="H166" s="255">
        <v>1</v>
      </c>
      <c r="I166" s="259">
        <f t="shared" si="44"/>
        <v>14596.35</v>
      </c>
      <c r="J166" s="240">
        <f t="shared" si="47"/>
        <v>0</v>
      </c>
      <c r="K166" s="240">
        <f t="shared" si="46"/>
        <v>14596.35</v>
      </c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</row>
    <row r="167" spans="1:39" s="267" customFormat="1" x14ac:dyDescent="0.25">
      <c r="A167" s="528" t="s">
        <v>63</v>
      </c>
      <c r="B167" s="528" t="s">
        <v>39</v>
      </c>
      <c r="C167" s="528" t="s">
        <v>64</v>
      </c>
      <c r="D167" s="528" t="s">
        <v>39</v>
      </c>
      <c r="E167" s="261" t="s">
        <v>43</v>
      </c>
      <c r="F167" s="261">
        <v>0</v>
      </c>
      <c r="G167" s="262">
        <v>650</v>
      </c>
      <c r="H167" s="261">
        <v>4</v>
      </c>
      <c r="I167" s="263">
        <f t="shared" si="44"/>
        <v>650</v>
      </c>
      <c r="J167" s="263">
        <f t="shared" si="47"/>
        <v>0</v>
      </c>
      <c r="K167" s="263">
        <f t="shared" si="46"/>
        <v>2600</v>
      </c>
      <c r="L167" s="343" t="s">
        <v>474</v>
      </c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</row>
    <row r="168" spans="1:39" s="267" customFormat="1" x14ac:dyDescent="0.25">
      <c r="A168" s="528" t="s">
        <v>396</v>
      </c>
      <c r="B168" s="528" t="s">
        <v>39</v>
      </c>
      <c r="C168" s="528" t="s">
        <v>397</v>
      </c>
      <c r="D168" s="528" t="s">
        <v>39</v>
      </c>
      <c r="E168" s="261" t="s">
        <v>43</v>
      </c>
      <c r="F168" s="261">
        <v>0</v>
      </c>
      <c r="G168" s="262">
        <v>1900</v>
      </c>
      <c r="H168" s="261">
        <v>2</v>
      </c>
      <c r="I168" s="263">
        <f t="shared" si="44"/>
        <v>1900</v>
      </c>
      <c r="J168" s="263">
        <f t="shared" si="47"/>
        <v>0</v>
      </c>
      <c r="K168" s="263">
        <f t="shared" si="46"/>
        <v>3800</v>
      </c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</row>
    <row r="169" spans="1:39" x14ac:dyDescent="0.25">
      <c r="A169" s="559" t="s">
        <v>66</v>
      </c>
      <c r="B169" s="559" t="s">
        <v>39</v>
      </c>
      <c r="C169" s="559" t="s">
        <v>67</v>
      </c>
      <c r="D169" s="559" t="s">
        <v>39</v>
      </c>
      <c r="E169" s="255" t="s">
        <v>43</v>
      </c>
      <c r="F169" s="255">
        <v>0</v>
      </c>
      <c r="G169" s="254">
        <v>14596.35</v>
      </c>
      <c r="H169" s="255">
        <v>1</v>
      </c>
      <c r="I169" s="259">
        <f t="shared" si="44"/>
        <v>14596.35</v>
      </c>
      <c r="J169" s="240">
        <f t="shared" si="47"/>
        <v>0</v>
      </c>
      <c r="K169" s="240">
        <f t="shared" si="46"/>
        <v>14596.35</v>
      </c>
    </row>
    <row r="170" spans="1:39" s="267" customFormat="1" x14ac:dyDescent="0.25">
      <c r="A170" s="528" t="s">
        <v>68</v>
      </c>
      <c r="B170" s="528" t="s">
        <v>39</v>
      </c>
      <c r="C170" s="528" t="s">
        <v>69</v>
      </c>
      <c r="D170" s="528" t="s">
        <v>39</v>
      </c>
      <c r="E170" s="261" t="s">
        <v>43</v>
      </c>
      <c r="F170" s="261">
        <v>0</v>
      </c>
      <c r="G170" s="262">
        <v>7296.35</v>
      </c>
      <c r="H170" s="261">
        <v>1</v>
      </c>
      <c r="I170" s="263">
        <f t="shared" si="44"/>
        <v>7296.35</v>
      </c>
      <c r="J170" s="263">
        <f t="shared" si="47"/>
        <v>0</v>
      </c>
      <c r="K170" s="263">
        <f t="shared" si="46"/>
        <v>7296.35</v>
      </c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</row>
    <row r="171" spans="1:39" s="267" customFormat="1" x14ac:dyDescent="0.25">
      <c r="A171" s="528" t="s">
        <v>68</v>
      </c>
      <c r="B171" s="528" t="s">
        <v>39</v>
      </c>
      <c r="C171" s="528" t="s">
        <v>69</v>
      </c>
      <c r="D171" s="528" t="s">
        <v>39</v>
      </c>
      <c r="E171" s="261" t="s">
        <v>43</v>
      </c>
      <c r="F171" s="261">
        <v>0</v>
      </c>
      <c r="G171" s="262">
        <v>7296.35</v>
      </c>
      <c r="H171" s="261">
        <v>1</v>
      </c>
      <c r="I171" s="263">
        <f t="shared" si="44"/>
        <v>7296.35</v>
      </c>
      <c r="J171" s="263">
        <f t="shared" si="47"/>
        <v>0</v>
      </c>
      <c r="K171" s="263">
        <f t="shared" si="46"/>
        <v>7296.35</v>
      </c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</row>
    <row r="172" spans="1:39" s="267" customFormat="1" x14ac:dyDescent="0.25">
      <c r="A172" s="568" t="s">
        <v>68</v>
      </c>
      <c r="B172" s="568" t="s">
        <v>39</v>
      </c>
      <c r="C172" s="568" t="s">
        <v>69</v>
      </c>
      <c r="D172" s="568" t="s">
        <v>39</v>
      </c>
      <c r="E172" s="365" t="s">
        <v>43</v>
      </c>
      <c r="F172" s="365">
        <v>0</v>
      </c>
      <c r="G172" s="366">
        <v>7296.35</v>
      </c>
      <c r="H172" s="365">
        <v>1</v>
      </c>
      <c r="I172" s="336">
        <f t="shared" ref="I172" si="48">ROUND(G172-((G172*J172)/100),2)</f>
        <v>7296.35</v>
      </c>
      <c r="J172" s="336">
        <f t="shared" ref="J172" si="49">K$1</f>
        <v>0</v>
      </c>
      <c r="K172" s="336">
        <f t="shared" ref="K172" si="50">H172*I172</f>
        <v>7296.35</v>
      </c>
      <c r="L172" s="355" t="s">
        <v>70</v>
      </c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</row>
    <row r="173" spans="1:39" s="267" customFormat="1" x14ac:dyDescent="0.25">
      <c r="A173" s="568" t="s">
        <v>68</v>
      </c>
      <c r="B173" s="568" t="s">
        <v>39</v>
      </c>
      <c r="C173" s="568" t="s">
        <v>69</v>
      </c>
      <c r="D173" s="568" t="s">
        <v>39</v>
      </c>
      <c r="E173" s="365" t="s">
        <v>43</v>
      </c>
      <c r="F173" s="365">
        <v>0</v>
      </c>
      <c r="G173" s="366">
        <v>7296.35</v>
      </c>
      <c r="H173" s="365">
        <v>1</v>
      </c>
      <c r="I173" s="336">
        <f t="shared" ref="I173" si="51">ROUND(G173-((G173*J173)/100),2)</f>
        <v>7296.35</v>
      </c>
      <c r="J173" s="336">
        <f t="shared" ref="J173" si="52">K$1</f>
        <v>0</v>
      </c>
      <c r="K173" s="336">
        <f t="shared" ref="K173" si="53">H173*I173</f>
        <v>7296.35</v>
      </c>
      <c r="L173" s="355" t="s">
        <v>70</v>
      </c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</row>
    <row r="174" spans="1:39" s="267" customFormat="1" x14ac:dyDescent="0.25">
      <c r="A174" s="559" t="s">
        <v>406</v>
      </c>
      <c r="B174" s="559" t="s">
        <v>39</v>
      </c>
      <c r="C174" s="559" t="s">
        <v>407</v>
      </c>
      <c r="D174" s="559" t="s">
        <v>39</v>
      </c>
      <c r="E174" s="255" t="s">
        <v>43</v>
      </c>
      <c r="F174" s="255">
        <v>0</v>
      </c>
      <c r="G174" s="254">
        <v>2916.35</v>
      </c>
      <c r="H174" s="255">
        <v>1</v>
      </c>
      <c r="I174" s="259">
        <f t="shared" si="44"/>
        <v>2916.35</v>
      </c>
      <c r="J174" s="240">
        <f t="shared" si="47"/>
        <v>0</v>
      </c>
      <c r="K174" s="240">
        <f t="shared" si="46"/>
        <v>2916.35</v>
      </c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</row>
    <row r="175" spans="1:39" s="267" customFormat="1" x14ac:dyDescent="0.25">
      <c r="A175" s="559" t="s">
        <v>73</v>
      </c>
      <c r="B175" s="559" t="s">
        <v>39</v>
      </c>
      <c r="C175" s="559" t="s">
        <v>74</v>
      </c>
      <c r="D175" s="559" t="s">
        <v>39</v>
      </c>
      <c r="E175" s="255" t="s">
        <v>43</v>
      </c>
      <c r="F175" s="255">
        <v>0</v>
      </c>
      <c r="G175" s="254">
        <v>0</v>
      </c>
      <c r="H175" s="255">
        <v>4</v>
      </c>
      <c r="I175" s="259">
        <f t="shared" si="44"/>
        <v>0</v>
      </c>
      <c r="J175" s="240">
        <f t="shared" si="47"/>
        <v>0</v>
      </c>
      <c r="K175" s="240">
        <f t="shared" si="46"/>
        <v>0</v>
      </c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</row>
    <row r="176" spans="1:39" s="267" customFormat="1" x14ac:dyDescent="0.25">
      <c r="A176" s="559" t="s">
        <v>408</v>
      </c>
      <c r="B176" s="559" t="s">
        <v>39</v>
      </c>
      <c r="C176" s="559" t="s">
        <v>407</v>
      </c>
      <c r="D176" s="559" t="s">
        <v>39</v>
      </c>
      <c r="E176" s="255" t="s">
        <v>43</v>
      </c>
      <c r="F176" s="255">
        <v>0</v>
      </c>
      <c r="G176" s="254">
        <v>2916.35</v>
      </c>
      <c r="H176" s="255">
        <v>1</v>
      </c>
      <c r="I176" s="259">
        <f t="shared" si="44"/>
        <v>2916.35</v>
      </c>
      <c r="J176" s="240">
        <f t="shared" si="47"/>
        <v>0</v>
      </c>
      <c r="K176" s="240">
        <f t="shared" si="46"/>
        <v>2916.35</v>
      </c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</row>
    <row r="177" spans="1:39" s="267" customFormat="1" x14ac:dyDescent="0.25">
      <c r="A177" s="559" t="s">
        <v>86</v>
      </c>
      <c r="B177" s="559" t="s">
        <v>39</v>
      </c>
      <c r="C177" s="559" t="s">
        <v>87</v>
      </c>
      <c r="D177" s="559" t="s">
        <v>39</v>
      </c>
      <c r="E177" s="255" t="s">
        <v>43</v>
      </c>
      <c r="F177" s="255">
        <v>0</v>
      </c>
      <c r="G177" s="254">
        <v>100</v>
      </c>
      <c r="H177" s="255">
        <v>1</v>
      </c>
      <c r="I177" s="259">
        <f t="shared" si="44"/>
        <v>100</v>
      </c>
      <c r="J177" s="240">
        <f t="shared" si="47"/>
        <v>0</v>
      </c>
      <c r="K177" s="240">
        <f t="shared" si="46"/>
        <v>100</v>
      </c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</row>
    <row r="178" spans="1:39" s="267" customFormat="1" x14ac:dyDescent="0.25">
      <c r="A178" s="559" t="s">
        <v>88</v>
      </c>
      <c r="B178" s="559" t="s">
        <v>39</v>
      </c>
      <c r="C178" s="559" t="s">
        <v>89</v>
      </c>
      <c r="D178" s="559" t="s">
        <v>39</v>
      </c>
      <c r="E178" s="255">
        <v>36</v>
      </c>
      <c r="F178" s="255" t="s">
        <v>48</v>
      </c>
      <c r="G178" s="254">
        <v>1631</v>
      </c>
      <c r="H178" s="255">
        <v>1</v>
      </c>
      <c r="I178" s="259">
        <f t="shared" si="44"/>
        <v>1631</v>
      </c>
      <c r="J178" s="240">
        <f>K$2</f>
        <v>0</v>
      </c>
      <c r="K178" s="240">
        <f t="shared" si="46"/>
        <v>1631</v>
      </c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</row>
    <row r="179" spans="1:39" s="267" customFormat="1" x14ac:dyDescent="0.25">
      <c r="A179" s="559" t="s">
        <v>90</v>
      </c>
      <c r="B179" s="559" t="s">
        <v>39</v>
      </c>
      <c r="C179" s="559" t="s">
        <v>91</v>
      </c>
      <c r="D179" s="559" t="s">
        <v>39</v>
      </c>
      <c r="E179" s="255" t="s">
        <v>43</v>
      </c>
      <c r="F179" s="255">
        <v>0</v>
      </c>
      <c r="G179" s="254">
        <v>0</v>
      </c>
      <c r="H179" s="255">
        <v>1</v>
      </c>
      <c r="I179" s="259">
        <f t="shared" si="44"/>
        <v>0</v>
      </c>
      <c r="J179" s="240">
        <f t="shared" ref="J179:J183" si="54">K$1</f>
        <v>0</v>
      </c>
      <c r="K179" s="240">
        <f t="shared" si="46"/>
        <v>0</v>
      </c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</row>
    <row r="180" spans="1:39" s="267" customFormat="1" x14ac:dyDescent="0.25">
      <c r="A180" s="559" t="s">
        <v>92</v>
      </c>
      <c r="B180" s="559" t="s">
        <v>39</v>
      </c>
      <c r="C180" s="559" t="s">
        <v>93</v>
      </c>
      <c r="D180" s="559" t="s">
        <v>39</v>
      </c>
      <c r="E180" s="255" t="s">
        <v>43</v>
      </c>
      <c r="F180" s="255">
        <v>0</v>
      </c>
      <c r="G180" s="254">
        <v>0</v>
      </c>
      <c r="H180" s="255">
        <v>1</v>
      </c>
      <c r="I180" s="259">
        <f t="shared" si="44"/>
        <v>0</v>
      </c>
      <c r="J180" s="240">
        <f t="shared" si="54"/>
        <v>0</v>
      </c>
      <c r="K180" s="240">
        <f t="shared" si="46"/>
        <v>0</v>
      </c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</row>
    <row r="181" spans="1:39" s="267" customFormat="1" x14ac:dyDescent="0.25">
      <c r="A181" s="559" t="s">
        <v>94</v>
      </c>
      <c r="B181" s="559" t="s">
        <v>39</v>
      </c>
      <c r="C181" s="559" t="s">
        <v>95</v>
      </c>
      <c r="D181" s="559" t="s">
        <v>39</v>
      </c>
      <c r="E181" s="255" t="s">
        <v>43</v>
      </c>
      <c r="F181" s="255">
        <v>0</v>
      </c>
      <c r="G181" s="254">
        <v>0</v>
      </c>
      <c r="H181" s="255">
        <v>1</v>
      </c>
      <c r="I181" s="259">
        <f t="shared" si="44"/>
        <v>0</v>
      </c>
      <c r="J181" s="240">
        <f t="shared" si="54"/>
        <v>0</v>
      </c>
      <c r="K181" s="240">
        <f t="shared" si="46"/>
        <v>0</v>
      </c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</row>
    <row r="182" spans="1:39" s="267" customFormat="1" x14ac:dyDescent="0.25">
      <c r="A182" s="559" t="s">
        <v>96</v>
      </c>
      <c r="B182" s="559" t="s">
        <v>39</v>
      </c>
      <c r="C182" s="559" t="s">
        <v>97</v>
      </c>
      <c r="D182" s="559" t="s">
        <v>39</v>
      </c>
      <c r="E182" s="255" t="s">
        <v>43</v>
      </c>
      <c r="F182" s="255">
        <v>0</v>
      </c>
      <c r="G182" s="254">
        <v>0</v>
      </c>
      <c r="H182" s="255">
        <v>1</v>
      </c>
      <c r="I182" s="259">
        <f t="shared" si="44"/>
        <v>0</v>
      </c>
      <c r="J182" s="240">
        <f t="shared" si="54"/>
        <v>0</v>
      </c>
      <c r="K182" s="240">
        <f t="shared" si="46"/>
        <v>0</v>
      </c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</row>
    <row r="183" spans="1:39" s="267" customFormat="1" x14ac:dyDescent="0.25">
      <c r="A183" s="559" t="s">
        <v>98</v>
      </c>
      <c r="B183" s="559" t="s">
        <v>39</v>
      </c>
      <c r="C183" s="559" t="s">
        <v>99</v>
      </c>
      <c r="D183" s="559" t="s">
        <v>39</v>
      </c>
      <c r="E183" s="255" t="s">
        <v>43</v>
      </c>
      <c r="F183" s="255">
        <v>0</v>
      </c>
      <c r="G183" s="254">
        <v>100</v>
      </c>
      <c r="H183" s="255">
        <v>10</v>
      </c>
      <c r="I183" s="259">
        <f t="shared" si="44"/>
        <v>100</v>
      </c>
      <c r="J183" s="240">
        <f t="shared" si="54"/>
        <v>0</v>
      </c>
      <c r="K183" s="240">
        <f t="shared" si="46"/>
        <v>1000</v>
      </c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</row>
    <row r="184" spans="1:39" s="267" customFormat="1" x14ac:dyDescent="0.25">
      <c r="A184" s="559" t="s">
        <v>100</v>
      </c>
      <c r="B184" s="559" t="s">
        <v>39</v>
      </c>
      <c r="C184" s="559" t="s">
        <v>101</v>
      </c>
      <c r="D184" s="559" t="s">
        <v>39</v>
      </c>
      <c r="E184" s="255">
        <v>36</v>
      </c>
      <c r="F184" s="255" t="s">
        <v>48</v>
      </c>
      <c r="G184" s="254">
        <v>53</v>
      </c>
      <c r="H184" s="255">
        <v>10</v>
      </c>
      <c r="I184" s="259">
        <f t="shared" si="44"/>
        <v>53</v>
      </c>
      <c r="J184" s="240">
        <f>K$2</f>
        <v>0</v>
      </c>
      <c r="K184" s="240">
        <f t="shared" si="46"/>
        <v>530</v>
      </c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</row>
    <row r="185" spans="1:39" s="267" customFormat="1" x14ac:dyDescent="0.25">
      <c r="A185" s="559" t="s">
        <v>110</v>
      </c>
      <c r="B185" s="559" t="s">
        <v>39</v>
      </c>
      <c r="C185" s="559" t="s">
        <v>111</v>
      </c>
      <c r="D185" s="559" t="s">
        <v>39</v>
      </c>
      <c r="E185" s="255" t="s">
        <v>43</v>
      </c>
      <c r="F185" s="255">
        <v>0</v>
      </c>
      <c r="G185" s="254">
        <v>0</v>
      </c>
      <c r="H185" s="255">
        <v>10</v>
      </c>
      <c r="I185" s="259">
        <f t="shared" si="44"/>
        <v>0</v>
      </c>
      <c r="J185" s="240">
        <f t="shared" ref="J185:J191" si="55">K$1</f>
        <v>0</v>
      </c>
      <c r="K185" s="240">
        <f t="shared" si="46"/>
        <v>0</v>
      </c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</row>
    <row r="186" spans="1:39" s="267" customFormat="1" x14ac:dyDescent="0.25">
      <c r="A186" s="559" t="s">
        <v>102</v>
      </c>
      <c r="B186" s="559" t="s">
        <v>39</v>
      </c>
      <c r="C186" s="559" t="s">
        <v>103</v>
      </c>
      <c r="D186" s="559" t="s">
        <v>39</v>
      </c>
      <c r="E186" s="255" t="s">
        <v>43</v>
      </c>
      <c r="F186" s="255">
        <v>0</v>
      </c>
      <c r="G186" s="254">
        <v>0</v>
      </c>
      <c r="H186" s="255">
        <v>10</v>
      </c>
      <c r="I186" s="259">
        <f t="shared" si="44"/>
        <v>0</v>
      </c>
      <c r="J186" s="240">
        <f t="shared" si="55"/>
        <v>0</v>
      </c>
      <c r="K186" s="240">
        <f t="shared" si="46"/>
        <v>0</v>
      </c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</row>
    <row r="187" spans="1:39" s="267" customFormat="1" x14ac:dyDescent="0.25">
      <c r="A187" s="559" t="s">
        <v>104</v>
      </c>
      <c r="B187" s="559" t="s">
        <v>39</v>
      </c>
      <c r="C187" s="559" t="s">
        <v>105</v>
      </c>
      <c r="D187" s="559" t="s">
        <v>39</v>
      </c>
      <c r="E187" s="255" t="s">
        <v>43</v>
      </c>
      <c r="F187" s="255">
        <v>0</v>
      </c>
      <c r="G187" s="254">
        <v>0</v>
      </c>
      <c r="H187" s="255">
        <v>10</v>
      </c>
      <c r="I187" s="259">
        <f t="shared" si="44"/>
        <v>0</v>
      </c>
      <c r="J187" s="240">
        <f t="shared" si="55"/>
        <v>0</v>
      </c>
      <c r="K187" s="240">
        <f t="shared" si="46"/>
        <v>0</v>
      </c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</row>
    <row r="188" spans="1:39" s="267" customFormat="1" x14ac:dyDescent="0.25">
      <c r="A188" s="559" t="s">
        <v>106</v>
      </c>
      <c r="B188" s="559" t="s">
        <v>39</v>
      </c>
      <c r="C188" s="559" t="s">
        <v>107</v>
      </c>
      <c r="D188" s="559" t="s">
        <v>39</v>
      </c>
      <c r="E188" s="255" t="s">
        <v>43</v>
      </c>
      <c r="F188" s="255">
        <v>0</v>
      </c>
      <c r="G188" s="254">
        <v>0</v>
      </c>
      <c r="H188" s="255">
        <v>10</v>
      </c>
      <c r="I188" s="259">
        <f t="shared" si="44"/>
        <v>0</v>
      </c>
      <c r="J188" s="240">
        <f t="shared" si="55"/>
        <v>0</v>
      </c>
      <c r="K188" s="240">
        <f t="shared" si="46"/>
        <v>0</v>
      </c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</row>
    <row r="189" spans="1:39" s="267" customFormat="1" x14ac:dyDescent="0.25">
      <c r="A189" s="559" t="s">
        <v>108</v>
      </c>
      <c r="B189" s="559" t="s">
        <v>39</v>
      </c>
      <c r="C189" s="559" t="s">
        <v>109</v>
      </c>
      <c r="D189" s="559" t="s">
        <v>39</v>
      </c>
      <c r="E189" s="255" t="s">
        <v>43</v>
      </c>
      <c r="F189" s="255">
        <v>0</v>
      </c>
      <c r="G189" s="254">
        <v>0</v>
      </c>
      <c r="H189" s="255">
        <v>10</v>
      </c>
      <c r="I189" s="259">
        <f t="shared" si="44"/>
        <v>0</v>
      </c>
      <c r="J189" s="240">
        <f t="shared" si="55"/>
        <v>0</v>
      </c>
      <c r="K189" s="240">
        <f t="shared" si="46"/>
        <v>0</v>
      </c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</row>
    <row r="190" spans="1:39" s="364" customFormat="1" x14ac:dyDescent="0.25">
      <c r="A190" s="291" t="s">
        <v>409</v>
      </c>
      <c r="B190" s="291"/>
      <c r="C190" s="292" t="s">
        <v>410</v>
      </c>
      <c r="D190" s="291"/>
      <c r="E190" s="199" t="s">
        <v>43</v>
      </c>
      <c r="F190" s="199">
        <v>6</v>
      </c>
      <c r="G190" s="200">
        <v>100</v>
      </c>
      <c r="H190" s="199">
        <v>2</v>
      </c>
      <c r="I190" s="164">
        <f t="shared" si="44"/>
        <v>100</v>
      </c>
      <c r="J190" s="164">
        <f t="shared" si="55"/>
        <v>0</v>
      </c>
      <c r="K190" s="164">
        <f t="shared" si="46"/>
        <v>200</v>
      </c>
      <c r="L190" s="395"/>
      <c r="M190" s="395"/>
      <c r="N190" s="395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  <c r="AD190" s="395"/>
      <c r="AE190" s="395"/>
      <c r="AF190" s="395"/>
      <c r="AG190" s="395"/>
      <c r="AH190" s="395"/>
      <c r="AI190" s="395"/>
      <c r="AJ190" s="395"/>
      <c r="AK190" s="395"/>
      <c r="AL190" s="395"/>
      <c r="AM190" s="395"/>
    </row>
    <row r="191" spans="1:39" s="364" customFormat="1" x14ac:dyDescent="0.25">
      <c r="A191" s="291" t="s">
        <v>411</v>
      </c>
      <c r="B191" s="291"/>
      <c r="C191" s="292" t="s">
        <v>412</v>
      </c>
      <c r="D191" s="291"/>
      <c r="E191" s="199" t="s">
        <v>43</v>
      </c>
      <c r="F191" s="199">
        <v>2</v>
      </c>
      <c r="G191" s="200">
        <v>100</v>
      </c>
      <c r="H191" s="199">
        <v>2</v>
      </c>
      <c r="I191" s="164">
        <f t="shared" si="44"/>
        <v>100</v>
      </c>
      <c r="J191" s="164">
        <f t="shared" si="55"/>
        <v>0</v>
      </c>
      <c r="K191" s="164">
        <f t="shared" si="46"/>
        <v>200</v>
      </c>
      <c r="L191" s="395"/>
      <c r="M191" s="395"/>
      <c r="N191" s="395"/>
      <c r="O191" s="395"/>
      <c r="P191" s="395"/>
      <c r="Q191" s="395"/>
      <c r="R191" s="395"/>
      <c r="S191" s="395"/>
      <c r="T191" s="395"/>
      <c r="U191" s="395"/>
      <c r="V191" s="395"/>
      <c r="W191" s="395"/>
      <c r="X191" s="395"/>
      <c r="Y191" s="395"/>
      <c r="Z191" s="395"/>
      <c r="AA191" s="395"/>
      <c r="AB191" s="395"/>
      <c r="AC191" s="395"/>
      <c r="AD191" s="395"/>
      <c r="AE191" s="395"/>
      <c r="AF191" s="395"/>
      <c r="AG191" s="395"/>
      <c r="AH191" s="395"/>
      <c r="AI191" s="395"/>
      <c r="AJ191" s="395"/>
      <c r="AK191" s="395"/>
      <c r="AL191" s="395"/>
      <c r="AM191" s="395"/>
    </row>
    <row r="192" spans="1:39" s="267" customFormat="1" x14ac:dyDescent="0.25">
      <c r="A192" s="256"/>
      <c r="B192" s="257"/>
      <c r="C192" s="257"/>
      <c r="D192" s="257"/>
      <c r="E192" s="257"/>
      <c r="F192" s="257"/>
      <c r="G192" s="257"/>
      <c r="H192" s="257"/>
      <c r="I192" s="257"/>
      <c r="J192" s="257"/>
      <c r="K192" s="258"/>
      <c r="L192" s="21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</row>
    <row r="193" spans="1:39" s="267" customFormat="1" x14ac:dyDescent="0.25">
      <c r="A193" s="543" t="s">
        <v>76</v>
      </c>
      <c r="B193" s="541" t="s">
        <v>39</v>
      </c>
      <c r="C193" s="541" t="s">
        <v>77</v>
      </c>
      <c r="D193" s="541" t="s">
        <v>39</v>
      </c>
      <c r="E193" s="264" t="s">
        <v>43</v>
      </c>
      <c r="F193" s="264">
        <v>0</v>
      </c>
      <c r="G193" s="263">
        <v>14950</v>
      </c>
      <c r="H193" s="264">
        <v>1</v>
      </c>
      <c r="I193" s="263">
        <f t="shared" si="44"/>
        <v>8073</v>
      </c>
      <c r="J193" s="263">
        <v>46</v>
      </c>
      <c r="K193" s="263">
        <f t="shared" ref="K193:K197" si="56">ROUND((H193*I193),2)</f>
        <v>8073</v>
      </c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</row>
    <row r="194" spans="1:39" s="267" customFormat="1" x14ac:dyDescent="0.25">
      <c r="A194" s="541" t="s">
        <v>78</v>
      </c>
      <c r="B194" s="541" t="s">
        <v>39</v>
      </c>
      <c r="C194" s="541" t="s">
        <v>79</v>
      </c>
      <c r="D194" s="541" t="s">
        <v>39</v>
      </c>
      <c r="E194" s="264" t="s">
        <v>43</v>
      </c>
      <c r="F194" s="264">
        <v>0</v>
      </c>
      <c r="G194" s="263">
        <v>0</v>
      </c>
      <c r="H194" s="264">
        <v>10</v>
      </c>
      <c r="I194" s="263">
        <f t="shared" si="44"/>
        <v>0</v>
      </c>
      <c r="J194" s="263">
        <v>46</v>
      </c>
      <c r="K194" s="263">
        <f t="shared" si="56"/>
        <v>0</v>
      </c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</row>
    <row r="195" spans="1:39" s="267" customFormat="1" x14ac:dyDescent="0.25">
      <c r="A195" s="541" t="s">
        <v>82</v>
      </c>
      <c r="B195" s="541" t="s">
        <v>39</v>
      </c>
      <c r="C195" s="541" t="s">
        <v>83</v>
      </c>
      <c r="D195" s="541" t="s">
        <v>39</v>
      </c>
      <c r="E195" s="264" t="s">
        <v>43</v>
      </c>
      <c r="F195" s="264">
        <v>0</v>
      </c>
      <c r="G195" s="263">
        <v>0</v>
      </c>
      <c r="H195" s="264">
        <v>10</v>
      </c>
      <c r="I195" s="263">
        <f t="shared" si="44"/>
        <v>0</v>
      </c>
      <c r="J195" s="263">
        <v>46</v>
      </c>
      <c r="K195" s="263">
        <f t="shared" si="56"/>
        <v>0</v>
      </c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</row>
    <row r="196" spans="1:39" s="267" customFormat="1" x14ac:dyDescent="0.25">
      <c r="A196" s="541" t="s">
        <v>84</v>
      </c>
      <c r="B196" s="541" t="s">
        <v>39</v>
      </c>
      <c r="C196" s="541" t="s">
        <v>85</v>
      </c>
      <c r="D196" s="541" t="s">
        <v>39</v>
      </c>
      <c r="E196" s="264" t="s">
        <v>43</v>
      </c>
      <c r="F196" s="264">
        <v>0</v>
      </c>
      <c r="G196" s="263">
        <v>0</v>
      </c>
      <c r="H196" s="264">
        <v>10</v>
      </c>
      <c r="I196" s="263">
        <f t="shared" si="44"/>
        <v>0</v>
      </c>
      <c r="J196" s="263">
        <v>46</v>
      </c>
      <c r="K196" s="263">
        <f t="shared" si="56"/>
        <v>0</v>
      </c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</row>
    <row r="197" spans="1:39" s="267" customFormat="1" x14ac:dyDescent="0.25">
      <c r="A197" s="541" t="s">
        <v>80</v>
      </c>
      <c r="B197" s="541" t="s">
        <v>39</v>
      </c>
      <c r="C197" s="541" t="s">
        <v>81</v>
      </c>
      <c r="D197" s="541" t="s">
        <v>39</v>
      </c>
      <c r="E197" s="264" t="s">
        <v>43</v>
      </c>
      <c r="F197" s="264">
        <v>0</v>
      </c>
      <c r="G197" s="263">
        <v>0</v>
      </c>
      <c r="H197" s="264">
        <v>10</v>
      </c>
      <c r="I197" s="263">
        <f t="shared" si="44"/>
        <v>0</v>
      </c>
      <c r="J197" s="263">
        <v>46</v>
      </c>
      <c r="K197" s="263">
        <f t="shared" si="56"/>
        <v>0</v>
      </c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</row>
    <row r="198" spans="1:39" s="267" customFormat="1" x14ac:dyDescent="0.25">
      <c r="A198" s="256"/>
      <c r="B198" s="257"/>
      <c r="C198" s="257"/>
      <c r="D198" s="257"/>
      <c r="E198" s="257"/>
      <c r="F198" s="257"/>
      <c r="G198" s="257"/>
      <c r="H198" s="257"/>
      <c r="I198" s="257"/>
      <c r="J198" s="257"/>
      <c r="K198" s="258"/>
      <c r="L198" s="21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</row>
    <row r="199" spans="1:39" s="278" customFormat="1" ht="15.75" x14ac:dyDescent="0.25">
      <c r="A199" s="266" t="s">
        <v>510</v>
      </c>
      <c r="B199" s="257"/>
      <c r="C199" s="257"/>
      <c r="D199" s="257"/>
      <c r="E199" s="257"/>
      <c r="F199" s="257"/>
      <c r="G199" s="257"/>
      <c r="H199" s="257"/>
      <c r="I199" s="257"/>
      <c r="J199" s="257"/>
      <c r="K199" s="258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s="278" customFormat="1" x14ac:dyDescent="0.25">
      <c r="A200" s="265"/>
      <c r="B200" s="257"/>
      <c r="C200" s="257"/>
      <c r="D200" s="257"/>
      <c r="E200" s="257"/>
      <c r="F200" s="257"/>
      <c r="G200" s="257"/>
      <c r="H200" s="257"/>
      <c r="I200" s="257"/>
      <c r="J200" s="257"/>
      <c r="K200" s="258"/>
      <c r="L200" s="203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s="278" customFormat="1" x14ac:dyDescent="0.25">
      <c r="A201" s="405" t="s">
        <v>39</v>
      </c>
      <c r="B201" s="560" t="s">
        <v>511</v>
      </c>
      <c r="C201" s="561" t="s">
        <v>39</v>
      </c>
      <c r="D201" s="561" t="s">
        <v>39</v>
      </c>
      <c r="E201" s="561" t="s">
        <v>39</v>
      </c>
      <c r="F201" s="561" t="s">
        <v>39</v>
      </c>
      <c r="G201" s="561" t="s">
        <v>39</v>
      </c>
      <c r="H201" s="561" t="s">
        <v>39</v>
      </c>
      <c r="I201" s="561" t="s">
        <v>39</v>
      </c>
      <c r="J201" s="561" t="s">
        <v>39</v>
      </c>
      <c r="K201" s="228" t="s">
        <v>39</v>
      </c>
      <c r="L201" s="334"/>
      <c r="M201" s="204"/>
      <c r="N201" s="204" t="s">
        <v>39</v>
      </c>
      <c r="O201" s="204">
        <f>SUM(K202:K331)</f>
        <v>140974.19999999998</v>
      </c>
      <c r="P201" s="204" t="s">
        <v>39</v>
      </c>
      <c r="Q201" s="204" t="s">
        <v>39</v>
      </c>
      <c r="R201" s="204" t="s">
        <v>39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s="278" customFormat="1" x14ac:dyDescent="0.25">
      <c r="A202" s="537" t="s">
        <v>41</v>
      </c>
      <c r="B202" s="538" t="s">
        <v>39</v>
      </c>
      <c r="C202" s="538" t="s">
        <v>42</v>
      </c>
      <c r="D202" s="538" t="s">
        <v>39</v>
      </c>
      <c r="E202" s="239" t="s">
        <v>43</v>
      </c>
      <c r="F202" s="239">
        <v>0</v>
      </c>
      <c r="G202" s="240">
        <v>0</v>
      </c>
      <c r="H202" s="239">
        <v>1</v>
      </c>
      <c r="I202" s="240">
        <f t="shared" ref="I202:I245" si="57">ROUND(G202-((G202*J202)/100),2)</f>
        <v>0</v>
      </c>
      <c r="J202" s="240">
        <f>K$1</f>
        <v>0</v>
      </c>
      <c r="K202" s="240">
        <f t="shared" ref="K202:K245" si="58">ROUND((H202*I202),2)</f>
        <v>0</v>
      </c>
      <c r="L202" s="102"/>
      <c r="M202" s="349"/>
      <c r="N202" s="349"/>
      <c r="O202" s="349"/>
      <c r="P202" s="349"/>
      <c r="Q202" s="349"/>
      <c r="R202" s="349"/>
      <c r="S202" s="21"/>
      <c r="T202" s="21"/>
      <c r="U202" s="21"/>
      <c r="V202" s="21"/>
      <c r="W202" s="21"/>
    </row>
    <row r="203" spans="1:39" s="278" customFormat="1" x14ac:dyDescent="0.25">
      <c r="A203" s="538" t="s">
        <v>44</v>
      </c>
      <c r="B203" s="538" t="s">
        <v>39</v>
      </c>
      <c r="C203" s="538" t="s">
        <v>45</v>
      </c>
      <c r="D203" s="538" t="s">
        <v>39</v>
      </c>
      <c r="E203" s="239" t="s">
        <v>43</v>
      </c>
      <c r="F203" s="239">
        <v>0</v>
      </c>
      <c r="G203" s="240">
        <v>7596.2</v>
      </c>
      <c r="H203" s="239">
        <v>1</v>
      </c>
      <c r="I203" s="240">
        <f t="shared" si="57"/>
        <v>7596.2</v>
      </c>
      <c r="J203" s="240">
        <f>K$1</f>
        <v>0</v>
      </c>
      <c r="K203" s="240">
        <f t="shared" si="58"/>
        <v>7596.2</v>
      </c>
      <c r="L203" s="102"/>
      <c r="M203" s="349"/>
      <c r="N203" s="349"/>
      <c r="O203" s="349"/>
      <c r="P203" s="349"/>
      <c r="Q203" s="349"/>
      <c r="R203" s="349"/>
      <c r="S203" s="21"/>
      <c r="T203" s="21"/>
      <c r="U203" s="21"/>
      <c r="V203" s="21"/>
      <c r="W203" s="21"/>
    </row>
    <row r="204" spans="1:39" s="278" customFormat="1" x14ac:dyDescent="0.25">
      <c r="A204" s="538" t="s">
        <v>46</v>
      </c>
      <c r="B204" s="538" t="s">
        <v>39</v>
      </c>
      <c r="C204" s="538" t="s">
        <v>47</v>
      </c>
      <c r="D204" s="538" t="s">
        <v>39</v>
      </c>
      <c r="E204" s="239">
        <v>36</v>
      </c>
      <c r="F204" s="239" t="s">
        <v>48</v>
      </c>
      <c r="G204" s="240">
        <v>5250</v>
      </c>
      <c r="H204" s="239">
        <v>1</v>
      </c>
      <c r="I204" s="240">
        <f t="shared" si="57"/>
        <v>5250</v>
      </c>
      <c r="J204" s="240">
        <f>K$2</f>
        <v>0</v>
      </c>
      <c r="K204" s="240">
        <f t="shared" si="58"/>
        <v>5250</v>
      </c>
      <c r="L204" s="102"/>
      <c r="M204" s="349"/>
      <c r="N204" s="349"/>
      <c r="O204" s="349"/>
      <c r="P204" s="349"/>
      <c r="Q204" s="349"/>
      <c r="R204" s="349"/>
      <c r="S204" s="21"/>
      <c r="T204" s="21"/>
      <c r="U204" s="21"/>
      <c r="V204" s="21"/>
      <c r="W204" s="21"/>
    </row>
    <row r="205" spans="1:39" s="278" customFormat="1" x14ac:dyDescent="0.25">
      <c r="A205" s="538" t="s">
        <v>49</v>
      </c>
      <c r="B205" s="538" t="s">
        <v>39</v>
      </c>
      <c r="C205" s="538" t="s">
        <v>50</v>
      </c>
      <c r="D205" s="538" t="s">
        <v>39</v>
      </c>
      <c r="E205" s="239" t="s">
        <v>43</v>
      </c>
      <c r="F205" s="239">
        <v>0</v>
      </c>
      <c r="G205" s="240">
        <v>0</v>
      </c>
      <c r="H205" s="239">
        <v>1</v>
      </c>
      <c r="I205" s="240">
        <f t="shared" si="57"/>
        <v>0</v>
      </c>
      <c r="J205" s="240">
        <f t="shared" ref="J205:J227" si="59">K$1</f>
        <v>0</v>
      </c>
      <c r="K205" s="240">
        <f t="shared" si="58"/>
        <v>0</v>
      </c>
      <c r="L205" s="102"/>
      <c r="M205" s="349"/>
      <c r="N205" s="349"/>
      <c r="O205" s="349"/>
      <c r="P205" s="349"/>
      <c r="Q205" s="349"/>
      <c r="R205" s="349"/>
      <c r="S205" s="21"/>
      <c r="T205" s="21"/>
      <c r="U205" s="21"/>
      <c r="V205" s="21"/>
      <c r="W205" s="21"/>
    </row>
    <row r="206" spans="1:39" s="278" customFormat="1" x14ac:dyDescent="0.25">
      <c r="A206" s="538" t="s">
        <v>51</v>
      </c>
      <c r="B206" s="538" t="s">
        <v>39</v>
      </c>
      <c r="C206" s="538" t="s">
        <v>52</v>
      </c>
      <c r="D206" s="538" t="s">
        <v>39</v>
      </c>
      <c r="E206" s="239" t="s">
        <v>43</v>
      </c>
      <c r="F206" s="239">
        <v>0</v>
      </c>
      <c r="G206" s="240">
        <v>0</v>
      </c>
      <c r="H206" s="239">
        <v>1</v>
      </c>
      <c r="I206" s="240">
        <f t="shared" si="57"/>
        <v>0</v>
      </c>
      <c r="J206" s="240">
        <f t="shared" si="59"/>
        <v>0</v>
      </c>
      <c r="K206" s="240">
        <f t="shared" si="58"/>
        <v>0</v>
      </c>
      <c r="L206" s="102"/>
      <c r="M206" s="349"/>
      <c r="N206" s="349"/>
      <c r="O206" s="349"/>
      <c r="P206" s="349"/>
      <c r="Q206" s="349"/>
      <c r="R206" s="349"/>
      <c r="S206" s="21"/>
      <c r="T206" s="21"/>
      <c r="U206" s="21"/>
      <c r="V206" s="21"/>
      <c r="W206" s="21"/>
    </row>
    <row r="207" spans="1:39" s="278" customFormat="1" x14ac:dyDescent="0.25">
      <c r="A207" s="538" t="s">
        <v>53</v>
      </c>
      <c r="B207" s="538" t="s">
        <v>39</v>
      </c>
      <c r="C207" s="538" t="s">
        <v>54</v>
      </c>
      <c r="D207" s="538" t="s">
        <v>39</v>
      </c>
      <c r="E207" s="239" t="s">
        <v>43</v>
      </c>
      <c r="F207" s="239">
        <v>0</v>
      </c>
      <c r="G207" s="240">
        <v>0</v>
      </c>
      <c r="H207" s="239">
        <v>1</v>
      </c>
      <c r="I207" s="240">
        <f t="shared" si="57"/>
        <v>0</v>
      </c>
      <c r="J207" s="240">
        <f t="shared" si="59"/>
        <v>0</v>
      </c>
      <c r="K207" s="240">
        <f t="shared" si="58"/>
        <v>0</v>
      </c>
      <c r="L207" s="102"/>
      <c r="M207" s="349"/>
      <c r="N207" s="349"/>
      <c r="O207" s="349"/>
      <c r="P207" s="349"/>
      <c r="Q207" s="349"/>
      <c r="R207" s="349"/>
      <c r="S207" s="21"/>
      <c r="T207" s="21"/>
      <c r="U207" s="21"/>
      <c r="V207" s="21"/>
      <c r="W207" s="21"/>
    </row>
    <row r="208" spans="1:39" s="278" customFormat="1" x14ac:dyDescent="0.25">
      <c r="A208" s="538" t="s">
        <v>55</v>
      </c>
      <c r="B208" s="538" t="s">
        <v>39</v>
      </c>
      <c r="C208" s="538" t="s">
        <v>56</v>
      </c>
      <c r="D208" s="538" t="s">
        <v>39</v>
      </c>
      <c r="E208" s="239" t="s">
        <v>43</v>
      </c>
      <c r="F208" s="239">
        <v>0</v>
      </c>
      <c r="G208" s="240">
        <v>7596.2</v>
      </c>
      <c r="H208" s="239">
        <v>1</v>
      </c>
      <c r="I208" s="240">
        <f t="shared" si="57"/>
        <v>7596.2</v>
      </c>
      <c r="J208" s="240">
        <f t="shared" si="59"/>
        <v>0</v>
      </c>
      <c r="K208" s="240">
        <f t="shared" si="58"/>
        <v>7596.2</v>
      </c>
      <c r="L208" s="102"/>
      <c r="M208" s="349"/>
      <c r="N208" s="349"/>
      <c r="O208" s="349"/>
      <c r="P208" s="349"/>
      <c r="Q208" s="349"/>
      <c r="R208" s="349"/>
      <c r="S208" s="21"/>
      <c r="T208" s="21"/>
      <c r="U208" s="21"/>
      <c r="V208" s="21"/>
      <c r="W208" s="21"/>
    </row>
    <row r="209" spans="1:23" s="278" customFormat="1" x14ac:dyDescent="0.25">
      <c r="A209" s="538" t="s">
        <v>57</v>
      </c>
      <c r="B209" s="538" t="s">
        <v>39</v>
      </c>
      <c r="C209" s="538" t="s">
        <v>58</v>
      </c>
      <c r="D209" s="538" t="s">
        <v>39</v>
      </c>
      <c r="E209" s="239" t="s">
        <v>43</v>
      </c>
      <c r="F209" s="239">
        <v>0</v>
      </c>
      <c r="G209" s="240">
        <v>0</v>
      </c>
      <c r="H209" s="239">
        <v>1</v>
      </c>
      <c r="I209" s="240">
        <f t="shared" si="57"/>
        <v>0</v>
      </c>
      <c r="J209" s="240">
        <f t="shared" si="59"/>
        <v>0</v>
      </c>
      <c r="K209" s="240">
        <f t="shared" si="58"/>
        <v>0</v>
      </c>
      <c r="L209" s="102"/>
      <c r="M209" s="349"/>
      <c r="N209" s="349"/>
      <c r="O209" s="349"/>
      <c r="P209" s="349"/>
      <c r="Q209" s="349"/>
      <c r="R209" s="349"/>
      <c r="S209" s="21"/>
      <c r="T209" s="21"/>
      <c r="U209" s="21"/>
      <c r="V209" s="21"/>
      <c r="W209" s="21"/>
    </row>
    <row r="210" spans="1:23" s="278" customFormat="1" x14ac:dyDescent="0.25">
      <c r="A210" s="538" t="s">
        <v>59</v>
      </c>
      <c r="B210" s="538" t="s">
        <v>39</v>
      </c>
      <c r="C210" s="538" t="s">
        <v>60</v>
      </c>
      <c r="D210" s="538" t="s">
        <v>39</v>
      </c>
      <c r="E210" s="239" t="s">
        <v>43</v>
      </c>
      <c r="F210" s="239">
        <v>0</v>
      </c>
      <c r="G210" s="240">
        <v>0</v>
      </c>
      <c r="H210" s="239">
        <v>1</v>
      </c>
      <c r="I210" s="240">
        <f t="shared" si="57"/>
        <v>0</v>
      </c>
      <c r="J210" s="240">
        <f t="shared" si="59"/>
        <v>0</v>
      </c>
      <c r="K210" s="240">
        <f t="shared" si="58"/>
        <v>0</v>
      </c>
      <c r="L210" s="102"/>
      <c r="M210" s="349"/>
      <c r="N210" s="349"/>
      <c r="O210" s="349"/>
      <c r="P210" s="349"/>
      <c r="Q210" s="349"/>
      <c r="R210" s="349"/>
      <c r="S210" s="21"/>
      <c r="T210" s="21"/>
      <c r="U210" s="21"/>
      <c r="V210" s="21"/>
      <c r="W210" s="21"/>
    </row>
    <row r="211" spans="1:23" s="278" customFormat="1" x14ac:dyDescent="0.25">
      <c r="A211" s="538" t="s">
        <v>61</v>
      </c>
      <c r="B211" s="538" t="s">
        <v>39</v>
      </c>
      <c r="C211" s="538" t="s">
        <v>62</v>
      </c>
      <c r="D211" s="538" t="s">
        <v>39</v>
      </c>
      <c r="E211" s="239" t="s">
        <v>43</v>
      </c>
      <c r="F211" s="239">
        <v>0</v>
      </c>
      <c r="G211" s="240">
        <v>15196.2</v>
      </c>
      <c r="H211" s="239">
        <v>1</v>
      </c>
      <c r="I211" s="240">
        <f t="shared" si="57"/>
        <v>15196.2</v>
      </c>
      <c r="J211" s="240">
        <f t="shared" si="59"/>
        <v>0</v>
      </c>
      <c r="K211" s="240">
        <f t="shared" si="58"/>
        <v>15196.2</v>
      </c>
      <c r="L211" s="102"/>
      <c r="M211" s="349"/>
      <c r="N211" s="349"/>
      <c r="O211" s="349"/>
      <c r="P211" s="349"/>
      <c r="Q211" s="349"/>
      <c r="R211" s="349"/>
      <c r="S211" s="21"/>
      <c r="T211" s="21"/>
      <c r="U211" s="21"/>
      <c r="V211" s="21"/>
      <c r="W211" s="21"/>
    </row>
    <row r="212" spans="1:23" s="278" customFormat="1" x14ac:dyDescent="0.25">
      <c r="A212" s="541" t="s">
        <v>63</v>
      </c>
      <c r="B212" s="541" t="s">
        <v>39</v>
      </c>
      <c r="C212" s="541" t="s">
        <v>64</v>
      </c>
      <c r="D212" s="541" t="s">
        <v>39</v>
      </c>
      <c r="E212" s="264" t="s">
        <v>43</v>
      </c>
      <c r="F212" s="264">
        <v>0</v>
      </c>
      <c r="G212" s="225">
        <v>650</v>
      </c>
      <c r="H212" s="264">
        <v>2</v>
      </c>
      <c r="I212" s="263">
        <f t="shared" si="57"/>
        <v>650</v>
      </c>
      <c r="J212" s="263">
        <f t="shared" si="59"/>
        <v>0</v>
      </c>
      <c r="K212" s="263">
        <f t="shared" si="58"/>
        <v>1300</v>
      </c>
      <c r="L212" s="343" t="s">
        <v>474</v>
      </c>
      <c r="M212" s="350"/>
      <c r="N212" s="349"/>
      <c r="O212" s="349"/>
      <c r="P212" s="349"/>
      <c r="Q212" s="349"/>
      <c r="R212" s="349"/>
      <c r="S212" s="21"/>
      <c r="T212" s="21"/>
      <c r="U212" s="21"/>
      <c r="V212" s="21"/>
      <c r="W212" s="21"/>
    </row>
    <row r="213" spans="1:23" s="278" customFormat="1" x14ac:dyDescent="0.25">
      <c r="A213" s="538" t="s">
        <v>66</v>
      </c>
      <c r="B213" s="538" t="s">
        <v>39</v>
      </c>
      <c r="C213" s="538" t="s">
        <v>67</v>
      </c>
      <c r="D213" s="538" t="s">
        <v>39</v>
      </c>
      <c r="E213" s="239" t="s">
        <v>43</v>
      </c>
      <c r="F213" s="239">
        <v>0</v>
      </c>
      <c r="G213" s="240">
        <v>15196.2</v>
      </c>
      <c r="H213" s="239">
        <v>1</v>
      </c>
      <c r="I213" s="240">
        <f t="shared" si="57"/>
        <v>15196.2</v>
      </c>
      <c r="J213" s="240">
        <f t="shared" si="59"/>
        <v>0</v>
      </c>
      <c r="K213" s="240">
        <f t="shared" si="58"/>
        <v>15196.2</v>
      </c>
      <c r="L213" s="97"/>
      <c r="M213" s="349"/>
      <c r="N213" s="349"/>
      <c r="O213" s="349"/>
      <c r="P213" s="349"/>
      <c r="Q213" s="349"/>
      <c r="R213" s="349"/>
      <c r="S213" s="21"/>
      <c r="T213" s="21"/>
      <c r="U213" s="21"/>
      <c r="V213" s="21"/>
      <c r="W213" s="21"/>
    </row>
    <row r="214" spans="1:23" s="278" customFormat="1" x14ac:dyDescent="0.25">
      <c r="A214" s="541" t="s">
        <v>68</v>
      </c>
      <c r="B214" s="541" t="s">
        <v>39</v>
      </c>
      <c r="C214" s="541" t="s">
        <v>69</v>
      </c>
      <c r="D214" s="541" t="s">
        <v>39</v>
      </c>
      <c r="E214" s="264" t="s">
        <v>43</v>
      </c>
      <c r="F214" s="264">
        <v>0</v>
      </c>
      <c r="G214" s="263">
        <v>7596.2</v>
      </c>
      <c r="H214" s="264">
        <v>1</v>
      </c>
      <c r="I214" s="263">
        <f t="shared" si="57"/>
        <v>7596.2</v>
      </c>
      <c r="J214" s="263">
        <f t="shared" si="59"/>
        <v>0</v>
      </c>
      <c r="K214" s="263">
        <f t="shared" si="58"/>
        <v>7596.2</v>
      </c>
      <c r="L214" s="97"/>
      <c r="M214" s="349"/>
      <c r="N214" s="349"/>
      <c r="O214" s="349"/>
      <c r="P214" s="349"/>
      <c r="Q214" s="349"/>
      <c r="R214" s="349"/>
      <c r="S214" s="21"/>
      <c r="T214" s="21"/>
      <c r="U214" s="21"/>
      <c r="V214" s="21"/>
      <c r="W214" s="21"/>
    </row>
    <row r="215" spans="1:23" s="278" customFormat="1" x14ac:dyDescent="0.25">
      <c r="A215" s="541" t="s">
        <v>68</v>
      </c>
      <c r="B215" s="541" t="s">
        <v>39</v>
      </c>
      <c r="C215" s="541" t="s">
        <v>69</v>
      </c>
      <c r="D215" s="541" t="s">
        <v>39</v>
      </c>
      <c r="E215" s="264" t="s">
        <v>43</v>
      </c>
      <c r="F215" s="264">
        <v>0</v>
      </c>
      <c r="G215" s="263">
        <v>7596.2</v>
      </c>
      <c r="H215" s="264">
        <v>1</v>
      </c>
      <c r="I215" s="263">
        <f t="shared" si="57"/>
        <v>7596.2</v>
      </c>
      <c r="J215" s="263">
        <f t="shared" si="59"/>
        <v>0</v>
      </c>
      <c r="K215" s="263">
        <f t="shared" si="58"/>
        <v>7596.2</v>
      </c>
      <c r="L215" s="97"/>
      <c r="M215" s="349"/>
      <c r="N215" s="349"/>
      <c r="O215" s="349"/>
      <c r="P215" s="349"/>
      <c r="Q215" s="349"/>
      <c r="R215" s="349"/>
      <c r="S215" s="21"/>
      <c r="T215" s="21"/>
      <c r="U215" s="21"/>
      <c r="V215" s="21"/>
      <c r="W215" s="21"/>
    </row>
    <row r="216" spans="1:23" s="278" customFormat="1" x14ac:dyDescent="0.25">
      <c r="A216" s="541" t="s">
        <v>68</v>
      </c>
      <c r="B216" s="541" t="s">
        <v>39</v>
      </c>
      <c r="C216" s="541" t="s">
        <v>69</v>
      </c>
      <c r="D216" s="541" t="s">
        <v>39</v>
      </c>
      <c r="E216" s="264" t="s">
        <v>43</v>
      </c>
      <c r="F216" s="264">
        <v>0</v>
      </c>
      <c r="G216" s="263">
        <v>7596.2</v>
      </c>
      <c r="H216" s="264">
        <v>1</v>
      </c>
      <c r="I216" s="263">
        <f t="shared" si="57"/>
        <v>7596.2</v>
      </c>
      <c r="J216" s="263">
        <f t="shared" si="59"/>
        <v>0</v>
      </c>
      <c r="K216" s="263">
        <f t="shared" si="58"/>
        <v>7596.2</v>
      </c>
      <c r="L216" s="97"/>
      <c r="M216" s="349"/>
      <c r="N216" s="349"/>
      <c r="O216" s="349"/>
      <c r="P216" s="349"/>
      <c r="Q216" s="349"/>
      <c r="R216" s="349"/>
      <c r="S216" s="21"/>
      <c r="T216" s="21"/>
      <c r="U216" s="21"/>
      <c r="V216" s="21"/>
      <c r="W216" s="21"/>
    </row>
    <row r="217" spans="1:23" s="278" customFormat="1" x14ac:dyDescent="0.25">
      <c r="A217" s="541" t="s">
        <v>68</v>
      </c>
      <c r="B217" s="541" t="s">
        <v>39</v>
      </c>
      <c r="C217" s="541" t="s">
        <v>69</v>
      </c>
      <c r="D217" s="541" t="s">
        <v>39</v>
      </c>
      <c r="E217" s="264" t="s">
        <v>43</v>
      </c>
      <c r="F217" s="264">
        <v>0</v>
      </c>
      <c r="G217" s="263">
        <v>7596.2</v>
      </c>
      <c r="H217" s="264">
        <v>1</v>
      </c>
      <c r="I217" s="263">
        <f t="shared" si="57"/>
        <v>7596.2</v>
      </c>
      <c r="J217" s="263">
        <f t="shared" si="59"/>
        <v>0</v>
      </c>
      <c r="K217" s="263">
        <f t="shared" si="58"/>
        <v>7596.2</v>
      </c>
      <c r="L217" s="97"/>
      <c r="M217" s="349"/>
      <c r="N217" s="349"/>
      <c r="O217" s="349"/>
      <c r="P217" s="349"/>
      <c r="Q217" s="349"/>
      <c r="R217" s="349"/>
      <c r="S217" s="21"/>
      <c r="T217" s="21"/>
      <c r="U217" s="21"/>
      <c r="V217" s="21"/>
      <c r="W217" s="21"/>
    </row>
    <row r="218" spans="1:23" s="278" customFormat="1" x14ac:dyDescent="0.25">
      <c r="A218" s="576" t="s">
        <v>68</v>
      </c>
      <c r="B218" s="576" t="s">
        <v>39</v>
      </c>
      <c r="C218" s="576" t="s">
        <v>69</v>
      </c>
      <c r="D218" s="576" t="s">
        <v>39</v>
      </c>
      <c r="E218" s="335" t="s">
        <v>43</v>
      </c>
      <c r="F218" s="335">
        <v>0</v>
      </c>
      <c r="G218" s="336">
        <v>7596.2</v>
      </c>
      <c r="H218" s="335">
        <v>1</v>
      </c>
      <c r="I218" s="336">
        <f t="shared" ref="I218" si="60">ROUND(G218-((G218*J218)/100),2)</f>
        <v>7596.2</v>
      </c>
      <c r="J218" s="336">
        <f t="shared" ref="J218" si="61">K$1</f>
        <v>0</v>
      </c>
      <c r="K218" s="336">
        <f t="shared" ref="K218" si="62">ROUND((H218*I218),2)</f>
        <v>7596.2</v>
      </c>
      <c r="L218" s="343" t="s">
        <v>70</v>
      </c>
      <c r="M218" s="349"/>
      <c r="N218" s="349"/>
      <c r="O218" s="349"/>
      <c r="P218" s="349"/>
      <c r="Q218" s="349"/>
      <c r="R218" s="349"/>
      <c r="S218" s="21"/>
      <c r="T218" s="21"/>
      <c r="U218" s="21"/>
      <c r="V218" s="21"/>
      <c r="W218" s="21"/>
    </row>
    <row r="219" spans="1:23" s="278" customFormat="1" x14ac:dyDescent="0.25">
      <c r="A219" s="538" t="s">
        <v>71</v>
      </c>
      <c r="B219" s="538" t="s">
        <v>39</v>
      </c>
      <c r="C219" s="538" t="s">
        <v>72</v>
      </c>
      <c r="D219" s="538" t="s">
        <v>39</v>
      </c>
      <c r="E219" s="239" t="s">
        <v>43</v>
      </c>
      <c r="F219" s="239">
        <v>0</v>
      </c>
      <c r="G219" s="240">
        <v>4556.2</v>
      </c>
      <c r="H219" s="239">
        <v>1</v>
      </c>
      <c r="I219" s="240">
        <f t="shared" si="57"/>
        <v>4556.2</v>
      </c>
      <c r="J219" s="240">
        <f t="shared" si="59"/>
        <v>0</v>
      </c>
      <c r="K219" s="240">
        <f t="shared" si="58"/>
        <v>4556.2</v>
      </c>
      <c r="L219" s="348" t="s">
        <v>70</v>
      </c>
      <c r="M219" s="349"/>
      <c r="N219" s="349"/>
      <c r="O219" s="349"/>
      <c r="P219" s="349"/>
      <c r="Q219" s="349"/>
      <c r="R219" s="349"/>
      <c r="S219" s="21"/>
      <c r="T219" s="21"/>
      <c r="U219" s="21"/>
      <c r="V219" s="21"/>
      <c r="W219" s="21"/>
    </row>
    <row r="220" spans="1:23" s="278" customFormat="1" x14ac:dyDescent="0.25">
      <c r="A220" s="538" t="s">
        <v>73</v>
      </c>
      <c r="B220" s="538" t="s">
        <v>39</v>
      </c>
      <c r="C220" s="538" t="s">
        <v>74</v>
      </c>
      <c r="D220" s="538" t="s">
        <v>39</v>
      </c>
      <c r="E220" s="239" t="s">
        <v>43</v>
      </c>
      <c r="F220" s="239">
        <v>0</v>
      </c>
      <c r="G220" s="240">
        <v>0</v>
      </c>
      <c r="H220" s="239">
        <v>6</v>
      </c>
      <c r="I220" s="240">
        <f t="shared" si="57"/>
        <v>0</v>
      </c>
      <c r="J220" s="240">
        <f t="shared" si="59"/>
        <v>0</v>
      </c>
      <c r="K220" s="240">
        <f t="shared" si="58"/>
        <v>0</v>
      </c>
      <c r="L220" s="102"/>
      <c r="M220" s="349"/>
      <c r="N220" s="349"/>
      <c r="O220" s="349"/>
      <c r="P220" s="349"/>
      <c r="Q220" s="349"/>
      <c r="R220" s="349"/>
      <c r="S220" s="21"/>
      <c r="T220" s="21"/>
      <c r="U220" s="21"/>
      <c r="V220" s="21"/>
      <c r="W220" s="21"/>
    </row>
    <row r="221" spans="1:23" s="278" customFormat="1" x14ac:dyDescent="0.25">
      <c r="A221" s="538" t="s">
        <v>75</v>
      </c>
      <c r="B221" s="538" t="s">
        <v>39</v>
      </c>
      <c r="C221" s="538" t="s">
        <v>72</v>
      </c>
      <c r="D221" s="538" t="s">
        <v>39</v>
      </c>
      <c r="E221" s="239" t="s">
        <v>43</v>
      </c>
      <c r="F221" s="239">
        <v>0</v>
      </c>
      <c r="G221" s="240">
        <v>4556.2</v>
      </c>
      <c r="H221" s="239">
        <v>1</v>
      </c>
      <c r="I221" s="240">
        <f t="shared" si="57"/>
        <v>4556.2</v>
      </c>
      <c r="J221" s="240">
        <f t="shared" si="59"/>
        <v>0</v>
      </c>
      <c r="K221" s="240">
        <f t="shared" si="58"/>
        <v>4556.2</v>
      </c>
      <c r="L221" s="102"/>
      <c r="M221" s="349"/>
      <c r="N221" s="349"/>
      <c r="O221" s="349"/>
      <c r="P221" s="349"/>
      <c r="Q221" s="349"/>
      <c r="R221" s="349"/>
      <c r="S221" s="21"/>
      <c r="T221" s="21"/>
      <c r="U221" s="21"/>
      <c r="V221" s="21"/>
      <c r="W221" s="21"/>
    </row>
    <row r="222" spans="1:23" s="278" customFormat="1" x14ac:dyDescent="0.25">
      <c r="A222" s="541" t="s">
        <v>76</v>
      </c>
      <c r="B222" s="541" t="s">
        <v>39</v>
      </c>
      <c r="C222" s="541" t="s">
        <v>77</v>
      </c>
      <c r="D222" s="541" t="s">
        <v>39</v>
      </c>
      <c r="E222" s="264" t="s">
        <v>43</v>
      </c>
      <c r="F222" s="264">
        <v>0</v>
      </c>
      <c r="G222" s="263">
        <v>11362</v>
      </c>
      <c r="H222" s="264">
        <v>1</v>
      </c>
      <c r="I222" s="263">
        <f t="shared" si="57"/>
        <v>11362</v>
      </c>
      <c r="J222" s="263">
        <f t="shared" si="59"/>
        <v>0</v>
      </c>
      <c r="K222" s="263">
        <f t="shared" si="58"/>
        <v>11362</v>
      </c>
      <c r="L222" s="102"/>
      <c r="M222" s="349"/>
      <c r="N222" s="349"/>
      <c r="O222" s="349"/>
      <c r="P222" s="349"/>
      <c r="Q222" s="349"/>
      <c r="R222" s="349"/>
      <c r="S222" s="21"/>
      <c r="T222" s="21"/>
      <c r="U222" s="21"/>
      <c r="V222" s="21"/>
      <c r="W222" s="21"/>
    </row>
    <row r="223" spans="1:23" s="278" customFormat="1" x14ac:dyDescent="0.25">
      <c r="A223" s="541" t="s">
        <v>78</v>
      </c>
      <c r="B223" s="541" t="s">
        <v>39</v>
      </c>
      <c r="C223" s="541" t="s">
        <v>79</v>
      </c>
      <c r="D223" s="541" t="s">
        <v>39</v>
      </c>
      <c r="E223" s="264" t="s">
        <v>43</v>
      </c>
      <c r="F223" s="264">
        <v>0</v>
      </c>
      <c r="G223" s="263">
        <v>0</v>
      </c>
      <c r="H223" s="264">
        <v>10</v>
      </c>
      <c r="I223" s="263">
        <f t="shared" si="57"/>
        <v>0</v>
      </c>
      <c r="J223" s="263">
        <f t="shared" si="59"/>
        <v>0</v>
      </c>
      <c r="K223" s="263">
        <f t="shared" si="58"/>
        <v>0</v>
      </c>
      <c r="L223" s="102"/>
      <c r="M223" s="349"/>
      <c r="N223" s="349"/>
      <c r="O223" s="349"/>
      <c r="P223" s="349"/>
      <c r="Q223" s="349"/>
      <c r="R223" s="349"/>
      <c r="S223" s="21"/>
      <c r="T223" s="21"/>
      <c r="U223" s="21"/>
      <c r="V223" s="21"/>
      <c r="W223" s="21"/>
    </row>
    <row r="224" spans="1:23" s="278" customFormat="1" x14ac:dyDescent="0.25">
      <c r="A224" s="541" t="s">
        <v>80</v>
      </c>
      <c r="B224" s="541" t="s">
        <v>39</v>
      </c>
      <c r="C224" s="541" t="s">
        <v>81</v>
      </c>
      <c r="D224" s="541" t="s">
        <v>39</v>
      </c>
      <c r="E224" s="264" t="s">
        <v>43</v>
      </c>
      <c r="F224" s="264">
        <v>0</v>
      </c>
      <c r="G224" s="263">
        <v>0</v>
      </c>
      <c r="H224" s="264">
        <v>10</v>
      </c>
      <c r="I224" s="263">
        <f t="shared" si="57"/>
        <v>0</v>
      </c>
      <c r="J224" s="263">
        <f t="shared" si="59"/>
        <v>0</v>
      </c>
      <c r="K224" s="263">
        <f t="shared" si="58"/>
        <v>0</v>
      </c>
      <c r="L224" s="102"/>
      <c r="M224" s="349"/>
      <c r="N224" s="349"/>
      <c r="O224" s="349"/>
      <c r="P224" s="349"/>
      <c r="Q224" s="349"/>
      <c r="R224" s="349"/>
      <c r="S224" s="21"/>
      <c r="T224" s="21"/>
      <c r="U224" s="21"/>
      <c r="V224" s="21"/>
      <c r="W224" s="21"/>
    </row>
    <row r="225" spans="1:23" s="278" customFormat="1" x14ac:dyDescent="0.25">
      <c r="A225" s="541" t="s">
        <v>82</v>
      </c>
      <c r="B225" s="541" t="s">
        <v>39</v>
      </c>
      <c r="C225" s="541" t="s">
        <v>83</v>
      </c>
      <c r="D225" s="541" t="s">
        <v>39</v>
      </c>
      <c r="E225" s="264" t="s">
        <v>43</v>
      </c>
      <c r="F225" s="264">
        <v>0</v>
      </c>
      <c r="G225" s="263">
        <v>0</v>
      </c>
      <c r="H225" s="264">
        <v>10</v>
      </c>
      <c r="I225" s="263">
        <f t="shared" si="57"/>
        <v>0</v>
      </c>
      <c r="J225" s="263">
        <f t="shared" si="59"/>
        <v>0</v>
      </c>
      <c r="K225" s="263">
        <f t="shared" si="58"/>
        <v>0</v>
      </c>
      <c r="L225" s="102"/>
      <c r="M225" s="349"/>
      <c r="N225" s="349"/>
      <c r="O225" s="349"/>
      <c r="P225" s="349"/>
      <c r="Q225" s="349"/>
      <c r="R225" s="349"/>
      <c r="S225" s="21"/>
      <c r="T225" s="21"/>
      <c r="U225" s="21"/>
      <c r="V225" s="21"/>
      <c r="W225" s="21"/>
    </row>
    <row r="226" spans="1:23" s="278" customFormat="1" x14ac:dyDescent="0.25">
      <c r="A226" s="541" t="s">
        <v>84</v>
      </c>
      <c r="B226" s="541" t="s">
        <v>39</v>
      </c>
      <c r="C226" s="541" t="s">
        <v>85</v>
      </c>
      <c r="D226" s="541" t="s">
        <v>39</v>
      </c>
      <c r="E226" s="264" t="s">
        <v>43</v>
      </c>
      <c r="F226" s="264">
        <v>0</v>
      </c>
      <c r="G226" s="263">
        <v>0</v>
      </c>
      <c r="H226" s="264">
        <v>10</v>
      </c>
      <c r="I226" s="263">
        <f t="shared" si="57"/>
        <v>0</v>
      </c>
      <c r="J226" s="263">
        <f t="shared" si="59"/>
        <v>0</v>
      </c>
      <c r="K226" s="263">
        <f t="shared" si="58"/>
        <v>0</v>
      </c>
      <c r="L226" s="102"/>
      <c r="M226" s="349"/>
      <c r="N226" s="349"/>
      <c r="O226" s="349"/>
      <c r="P226" s="349"/>
      <c r="Q226" s="349"/>
      <c r="R226" s="349"/>
      <c r="S226" s="21"/>
      <c r="T226" s="21"/>
      <c r="U226" s="21"/>
      <c r="V226" s="21"/>
      <c r="W226" s="21"/>
    </row>
    <row r="227" spans="1:23" s="278" customFormat="1" x14ac:dyDescent="0.25">
      <c r="A227" s="538" t="s">
        <v>86</v>
      </c>
      <c r="B227" s="538" t="s">
        <v>39</v>
      </c>
      <c r="C227" s="538" t="s">
        <v>87</v>
      </c>
      <c r="D227" s="538" t="s">
        <v>39</v>
      </c>
      <c r="E227" s="239" t="s">
        <v>43</v>
      </c>
      <c r="F227" s="239">
        <v>0</v>
      </c>
      <c r="G227" s="240">
        <v>100</v>
      </c>
      <c r="H227" s="239">
        <v>1</v>
      </c>
      <c r="I227" s="240">
        <f t="shared" si="57"/>
        <v>100</v>
      </c>
      <c r="J227" s="240">
        <f t="shared" si="59"/>
        <v>0</v>
      </c>
      <c r="K227" s="240">
        <f t="shared" si="58"/>
        <v>100</v>
      </c>
      <c r="L227" s="102"/>
      <c r="M227" s="349"/>
      <c r="N227" s="349"/>
      <c r="O227" s="349"/>
      <c r="P227" s="349"/>
      <c r="Q227" s="349"/>
      <c r="R227" s="349"/>
      <c r="S227" s="21"/>
      <c r="T227" s="21"/>
      <c r="U227" s="21"/>
      <c r="V227" s="21"/>
      <c r="W227" s="21"/>
    </row>
    <row r="228" spans="1:23" s="278" customFormat="1" x14ac:dyDescent="0.25">
      <c r="A228" s="538" t="s">
        <v>88</v>
      </c>
      <c r="B228" s="538" t="s">
        <v>39</v>
      </c>
      <c r="C228" s="538" t="s">
        <v>89</v>
      </c>
      <c r="D228" s="538" t="s">
        <v>39</v>
      </c>
      <c r="E228" s="239">
        <v>36</v>
      </c>
      <c r="F228" s="239" t="s">
        <v>48</v>
      </c>
      <c r="G228" s="240">
        <v>1631</v>
      </c>
      <c r="H228" s="239">
        <v>1</v>
      </c>
      <c r="I228" s="240">
        <f t="shared" si="57"/>
        <v>1631</v>
      </c>
      <c r="J228" s="240">
        <f>K$2</f>
        <v>0</v>
      </c>
      <c r="K228" s="240">
        <f t="shared" si="58"/>
        <v>1631</v>
      </c>
      <c r="L228" s="102"/>
      <c r="M228" s="349"/>
      <c r="N228" s="349"/>
      <c r="O228" s="349"/>
      <c r="P228" s="349"/>
      <c r="Q228" s="349"/>
      <c r="R228" s="349"/>
      <c r="S228" s="21"/>
      <c r="T228" s="21"/>
      <c r="U228" s="21"/>
      <c r="V228" s="21"/>
      <c r="W228" s="21"/>
    </row>
    <row r="229" spans="1:23" s="278" customFormat="1" x14ac:dyDescent="0.25">
      <c r="A229" s="538" t="s">
        <v>90</v>
      </c>
      <c r="B229" s="538" t="s">
        <v>39</v>
      </c>
      <c r="C229" s="538" t="s">
        <v>91</v>
      </c>
      <c r="D229" s="538" t="s">
        <v>39</v>
      </c>
      <c r="E229" s="239" t="s">
        <v>43</v>
      </c>
      <c r="F229" s="239">
        <v>0</v>
      </c>
      <c r="G229" s="240">
        <v>0</v>
      </c>
      <c r="H229" s="239">
        <v>1</v>
      </c>
      <c r="I229" s="240">
        <f t="shared" si="57"/>
        <v>0</v>
      </c>
      <c r="J229" s="240">
        <f t="shared" ref="J229:J233" si="63">K$1</f>
        <v>0</v>
      </c>
      <c r="K229" s="240">
        <f t="shared" si="58"/>
        <v>0</v>
      </c>
      <c r="L229" s="102"/>
      <c r="M229" s="349"/>
      <c r="N229" s="349"/>
      <c r="O229" s="349"/>
      <c r="P229" s="349"/>
      <c r="Q229" s="349"/>
      <c r="R229" s="349"/>
      <c r="S229" s="21"/>
      <c r="T229" s="21"/>
      <c r="U229" s="21"/>
      <c r="V229" s="21"/>
      <c r="W229" s="21"/>
    </row>
    <row r="230" spans="1:23" s="278" customFormat="1" x14ac:dyDescent="0.25">
      <c r="A230" s="538" t="s">
        <v>92</v>
      </c>
      <c r="B230" s="538" t="s">
        <v>39</v>
      </c>
      <c r="C230" s="538" t="s">
        <v>93</v>
      </c>
      <c r="D230" s="538" t="s">
        <v>39</v>
      </c>
      <c r="E230" s="239" t="s">
        <v>43</v>
      </c>
      <c r="F230" s="239">
        <v>0</v>
      </c>
      <c r="G230" s="240">
        <v>0</v>
      </c>
      <c r="H230" s="239">
        <v>1</v>
      </c>
      <c r="I230" s="240">
        <f t="shared" si="57"/>
        <v>0</v>
      </c>
      <c r="J230" s="240">
        <f t="shared" si="63"/>
        <v>0</v>
      </c>
      <c r="K230" s="240">
        <f t="shared" si="58"/>
        <v>0</v>
      </c>
      <c r="L230" s="102"/>
      <c r="M230" s="349"/>
      <c r="N230" s="349"/>
      <c r="O230" s="349"/>
      <c r="P230" s="349"/>
      <c r="Q230" s="349"/>
      <c r="R230" s="349"/>
      <c r="S230" s="21"/>
      <c r="T230" s="21"/>
      <c r="U230" s="21"/>
      <c r="V230" s="21"/>
      <c r="W230" s="21"/>
    </row>
    <row r="231" spans="1:23" s="278" customFormat="1" x14ac:dyDescent="0.25">
      <c r="A231" s="538" t="s">
        <v>94</v>
      </c>
      <c r="B231" s="538" t="s">
        <v>39</v>
      </c>
      <c r="C231" s="538" t="s">
        <v>95</v>
      </c>
      <c r="D231" s="538" t="s">
        <v>39</v>
      </c>
      <c r="E231" s="239" t="s">
        <v>43</v>
      </c>
      <c r="F231" s="239">
        <v>0</v>
      </c>
      <c r="G231" s="240">
        <v>0</v>
      </c>
      <c r="H231" s="239">
        <v>1</v>
      </c>
      <c r="I231" s="240">
        <f t="shared" si="57"/>
        <v>0</v>
      </c>
      <c r="J231" s="240">
        <f t="shared" si="63"/>
        <v>0</v>
      </c>
      <c r="K231" s="240">
        <f t="shared" si="58"/>
        <v>0</v>
      </c>
      <c r="L231" s="102"/>
      <c r="M231" s="349"/>
      <c r="N231" s="349"/>
      <c r="O231" s="349"/>
      <c r="P231" s="349"/>
      <c r="Q231" s="349"/>
      <c r="R231" s="349"/>
      <c r="S231" s="21"/>
      <c r="T231" s="21"/>
      <c r="U231" s="21"/>
      <c r="V231" s="21"/>
      <c r="W231" s="21"/>
    </row>
    <row r="232" spans="1:23" s="278" customFormat="1" x14ac:dyDescent="0.25">
      <c r="A232" s="538" t="s">
        <v>96</v>
      </c>
      <c r="B232" s="538" t="s">
        <v>39</v>
      </c>
      <c r="C232" s="538" t="s">
        <v>97</v>
      </c>
      <c r="D232" s="538" t="s">
        <v>39</v>
      </c>
      <c r="E232" s="239" t="s">
        <v>43</v>
      </c>
      <c r="F232" s="239">
        <v>0</v>
      </c>
      <c r="G232" s="240">
        <v>0</v>
      </c>
      <c r="H232" s="239">
        <v>1</v>
      </c>
      <c r="I232" s="240">
        <f t="shared" si="57"/>
        <v>0</v>
      </c>
      <c r="J232" s="240">
        <f t="shared" si="63"/>
        <v>0</v>
      </c>
      <c r="K232" s="240">
        <f t="shared" si="58"/>
        <v>0</v>
      </c>
      <c r="L232" s="102"/>
      <c r="M232" s="349"/>
      <c r="N232" s="349"/>
      <c r="O232" s="349"/>
      <c r="P232" s="349"/>
      <c r="Q232" s="349"/>
      <c r="R232" s="349"/>
      <c r="S232" s="21"/>
      <c r="T232" s="21"/>
      <c r="U232" s="21"/>
      <c r="V232" s="21"/>
      <c r="W232" s="21"/>
    </row>
    <row r="233" spans="1:23" s="278" customFormat="1" x14ac:dyDescent="0.25">
      <c r="A233" s="538" t="s">
        <v>98</v>
      </c>
      <c r="B233" s="538" t="s">
        <v>39</v>
      </c>
      <c r="C233" s="538" t="s">
        <v>99</v>
      </c>
      <c r="D233" s="538" t="s">
        <v>39</v>
      </c>
      <c r="E233" s="239" t="s">
        <v>43</v>
      </c>
      <c r="F233" s="239">
        <v>0</v>
      </c>
      <c r="G233" s="240">
        <v>100</v>
      </c>
      <c r="H233" s="239">
        <v>10</v>
      </c>
      <c r="I233" s="240">
        <f t="shared" si="57"/>
        <v>100</v>
      </c>
      <c r="J233" s="240">
        <f t="shared" si="63"/>
        <v>0</v>
      </c>
      <c r="K233" s="240">
        <f t="shared" si="58"/>
        <v>1000</v>
      </c>
      <c r="L233" s="102"/>
      <c r="M233" s="349"/>
      <c r="N233" s="349"/>
      <c r="O233" s="349"/>
      <c r="P233" s="349"/>
      <c r="Q233" s="349"/>
      <c r="R233" s="349"/>
      <c r="S233" s="21"/>
      <c r="T233" s="21"/>
      <c r="U233" s="21"/>
      <c r="V233" s="21"/>
      <c r="W233" s="21"/>
    </row>
    <row r="234" spans="1:23" s="278" customFormat="1" x14ac:dyDescent="0.25">
      <c r="A234" s="538" t="s">
        <v>100</v>
      </c>
      <c r="B234" s="538" t="s">
        <v>39</v>
      </c>
      <c r="C234" s="538" t="s">
        <v>101</v>
      </c>
      <c r="D234" s="538" t="s">
        <v>39</v>
      </c>
      <c r="E234" s="239">
        <v>36</v>
      </c>
      <c r="F234" s="239" t="s">
        <v>48</v>
      </c>
      <c r="G234" s="240">
        <v>53</v>
      </c>
      <c r="H234" s="239">
        <v>10</v>
      </c>
      <c r="I234" s="240">
        <f t="shared" si="57"/>
        <v>53</v>
      </c>
      <c r="J234" s="240">
        <f>K$2</f>
        <v>0</v>
      </c>
      <c r="K234" s="240">
        <f t="shared" si="58"/>
        <v>530</v>
      </c>
      <c r="L234" s="102"/>
      <c r="M234" s="349"/>
      <c r="N234" s="349"/>
      <c r="O234" s="349"/>
      <c r="P234" s="349"/>
      <c r="Q234" s="349"/>
      <c r="R234" s="349"/>
      <c r="S234" s="21"/>
      <c r="T234" s="21"/>
      <c r="U234" s="21"/>
      <c r="V234" s="21"/>
      <c r="W234" s="21"/>
    </row>
    <row r="235" spans="1:23" s="278" customFormat="1" x14ac:dyDescent="0.25">
      <c r="A235" s="538" t="s">
        <v>102</v>
      </c>
      <c r="B235" s="538" t="s">
        <v>39</v>
      </c>
      <c r="C235" s="538" t="s">
        <v>103</v>
      </c>
      <c r="D235" s="538" t="s">
        <v>39</v>
      </c>
      <c r="E235" s="239" t="s">
        <v>43</v>
      </c>
      <c r="F235" s="239">
        <v>0</v>
      </c>
      <c r="G235" s="240">
        <v>0</v>
      </c>
      <c r="H235" s="239">
        <v>10</v>
      </c>
      <c r="I235" s="240">
        <f t="shared" si="57"/>
        <v>0</v>
      </c>
      <c r="J235" s="240">
        <f t="shared" ref="J235:J239" si="64">K$1</f>
        <v>0</v>
      </c>
      <c r="K235" s="240">
        <f t="shared" si="58"/>
        <v>0</v>
      </c>
      <c r="L235" s="102"/>
      <c r="M235" s="349"/>
      <c r="N235" s="349"/>
      <c r="O235" s="349"/>
      <c r="P235" s="349"/>
      <c r="Q235" s="349"/>
      <c r="R235" s="349"/>
      <c r="S235" s="21"/>
      <c r="T235" s="21"/>
      <c r="U235" s="21"/>
      <c r="V235" s="21"/>
      <c r="W235" s="21"/>
    </row>
    <row r="236" spans="1:23" s="278" customFormat="1" x14ac:dyDescent="0.25">
      <c r="A236" s="538" t="s">
        <v>104</v>
      </c>
      <c r="B236" s="538" t="s">
        <v>39</v>
      </c>
      <c r="C236" s="538" t="s">
        <v>105</v>
      </c>
      <c r="D236" s="538" t="s">
        <v>39</v>
      </c>
      <c r="E236" s="239" t="s">
        <v>43</v>
      </c>
      <c r="F236" s="239">
        <v>0</v>
      </c>
      <c r="G236" s="240">
        <v>0</v>
      </c>
      <c r="H236" s="239">
        <v>10</v>
      </c>
      <c r="I236" s="240">
        <f t="shared" si="57"/>
        <v>0</v>
      </c>
      <c r="J236" s="240">
        <f t="shared" si="64"/>
        <v>0</v>
      </c>
      <c r="K236" s="240">
        <f t="shared" si="58"/>
        <v>0</v>
      </c>
      <c r="L236" s="102"/>
      <c r="M236" s="349"/>
      <c r="N236" s="349"/>
      <c r="O236" s="349"/>
      <c r="P236" s="349"/>
      <c r="Q236" s="349"/>
      <c r="R236" s="349"/>
      <c r="S236" s="21"/>
      <c r="T236" s="21"/>
      <c r="U236" s="21"/>
      <c r="V236" s="21"/>
      <c r="W236" s="21"/>
    </row>
    <row r="237" spans="1:23" s="278" customFormat="1" x14ac:dyDescent="0.25">
      <c r="A237" s="538" t="s">
        <v>106</v>
      </c>
      <c r="B237" s="538" t="s">
        <v>39</v>
      </c>
      <c r="C237" s="538" t="s">
        <v>107</v>
      </c>
      <c r="D237" s="538" t="s">
        <v>39</v>
      </c>
      <c r="E237" s="239" t="s">
        <v>43</v>
      </c>
      <c r="F237" s="239">
        <v>0</v>
      </c>
      <c r="G237" s="240">
        <v>0</v>
      </c>
      <c r="H237" s="239">
        <v>10</v>
      </c>
      <c r="I237" s="240">
        <f t="shared" si="57"/>
        <v>0</v>
      </c>
      <c r="J237" s="240">
        <f t="shared" si="64"/>
        <v>0</v>
      </c>
      <c r="K237" s="240">
        <f t="shared" si="58"/>
        <v>0</v>
      </c>
      <c r="L237" s="102"/>
      <c r="M237" s="349"/>
      <c r="N237" s="349"/>
      <c r="O237" s="349"/>
      <c r="P237" s="349"/>
      <c r="Q237" s="349"/>
      <c r="R237" s="349"/>
      <c r="S237" s="21"/>
      <c r="T237" s="21"/>
      <c r="U237" s="21"/>
      <c r="V237" s="21"/>
      <c r="W237" s="21"/>
    </row>
    <row r="238" spans="1:23" s="278" customFormat="1" x14ac:dyDescent="0.25">
      <c r="A238" s="538" t="s">
        <v>108</v>
      </c>
      <c r="B238" s="538" t="s">
        <v>39</v>
      </c>
      <c r="C238" s="538" t="s">
        <v>109</v>
      </c>
      <c r="D238" s="538" t="s">
        <v>39</v>
      </c>
      <c r="E238" s="239" t="s">
        <v>43</v>
      </c>
      <c r="F238" s="239">
        <v>0</v>
      </c>
      <c r="G238" s="240">
        <v>0</v>
      </c>
      <c r="H238" s="239">
        <v>10</v>
      </c>
      <c r="I238" s="240">
        <f t="shared" si="57"/>
        <v>0</v>
      </c>
      <c r="J238" s="240">
        <f t="shared" si="64"/>
        <v>0</v>
      </c>
      <c r="K238" s="240">
        <f t="shared" si="58"/>
        <v>0</v>
      </c>
      <c r="L238" s="102"/>
      <c r="M238" s="349"/>
      <c r="N238" s="349"/>
      <c r="O238" s="349"/>
      <c r="P238" s="349"/>
      <c r="Q238" s="349"/>
      <c r="R238" s="349"/>
      <c r="S238" s="21"/>
      <c r="T238" s="21"/>
      <c r="U238" s="21"/>
      <c r="V238" s="21"/>
      <c r="W238" s="21"/>
    </row>
    <row r="239" spans="1:23" s="278" customFormat="1" x14ac:dyDescent="0.25">
      <c r="A239" s="538" t="s">
        <v>110</v>
      </c>
      <c r="B239" s="538" t="s">
        <v>39</v>
      </c>
      <c r="C239" s="538" t="s">
        <v>111</v>
      </c>
      <c r="D239" s="538" t="s">
        <v>39</v>
      </c>
      <c r="E239" s="239" t="s">
        <v>43</v>
      </c>
      <c r="F239" s="239">
        <v>0</v>
      </c>
      <c r="G239" s="240">
        <v>0</v>
      </c>
      <c r="H239" s="239">
        <v>10</v>
      </c>
      <c r="I239" s="240">
        <f t="shared" si="57"/>
        <v>0</v>
      </c>
      <c r="J239" s="240">
        <f t="shared" si="64"/>
        <v>0</v>
      </c>
      <c r="K239" s="240">
        <f t="shared" si="58"/>
        <v>0</v>
      </c>
      <c r="L239" s="102"/>
      <c r="M239" s="349"/>
      <c r="N239" s="349"/>
      <c r="O239" s="349"/>
      <c r="P239" s="349"/>
      <c r="Q239" s="349"/>
      <c r="R239" s="349"/>
      <c r="S239" s="21"/>
      <c r="T239" s="21"/>
      <c r="U239" s="21"/>
      <c r="V239" s="21"/>
      <c r="W239" s="21"/>
    </row>
    <row r="240" spans="1:23" s="278" customFormat="1" x14ac:dyDescent="0.25">
      <c r="A240" s="402"/>
      <c r="B240" s="402"/>
      <c r="C240" s="402"/>
      <c r="D240" s="402"/>
      <c r="E240" s="239"/>
      <c r="F240" s="239"/>
      <c r="G240" s="240"/>
      <c r="H240" s="239"/>
      <c r="I240" s="240"/>
      <c r="J240" s="240"/>
      <c r="K240" s="240"/>
      <c r="L240" s="102"/>
      <c r="M240" s="349"/>
      <c r="N240" s="349"/>
      <c r="O240" s="349"/>
      <c r="P240" s="349"/>
      <c r="Q240" s="349"/>
      <c r="R240" s="349"/>
      <c r="S240" s="21"/>
      <c r="T240" s="21"/>
      <c r="U240" s="21"/>
      <c r="V240" s="21"/>
      <c r="W240" s="21"/>
    </row>
    <row r="241" spans="1:23" s="278" customFormat="1" x14ac:dyDescent="0.25">
      <c r="A241" s="543" t="s">
        <v>76</v>
      </c>
      <c r="B241" s="541" t="s">
        <v>39</v>
      </c>
      <c r="C241" s="541" t="s">
        <v>77</v>
      </c>
      <c r="D241" s="541" t="s">
        <v>39</v>
      </c>
      <c r="E241" s="264" t="s">
        <v>43</v>
      </c>
      <c r="F241" s="264">
        <v>0</v>
      </c>
      <c r="G241" s="263">
        <v>14950</v>
      </c>
      <c r="H241" s="264">
        <v>1</v>
      </c>
      <c r="I241" s="263">
        <f t="shared" si="57"/>
        <v>8073</v>
      </c>
      <c r="J241" s="263">
        <v>46</v>
      </c>
      <c r="K241" s="263">
        <f t="shared" si="58"/>
        <v>8073</v>
      </c>
      <c r="L241" s="102"/>
      <c r="M241" s="349"/>
      <c r="N241" s="349"/>
      <c r="O241" s="349"/>
      <c r="P241" s="349"/>
      <c r="Q241" s="349"/>
      <c r="R241" s="349"/>
      <c r="S241" s="21"/>
      <c r="T241" s="21"/>
      <c r="U241" s="21"/>
      <c r="V241" s="21"/>
      <c r="W241" s="21"/>
    </row>
    <row r="242" spans="1:23" s="278" customFormat="1" x14ac:dyDescent="0.25">
      <c r="A242" s="541" t="s">
        <v>78</v>
      </c>
      <c r="B242" s="541" t="s">
        <v>39</v>
      </c>
      <c r="C242" s="541" t="s">
        <v>79</v>
      </c>
      <c r="D242" s="541" t="s">
        <v>39</v>
      </c>
      <c r="E242" s="264" t="s">
        <v>43</v>
      </c>
      <c r="F242" s="264">
        <v>0</v>
      </c>
      <c r="G242" s="263">
        <v>0</v>
      </c>
      <c r="H242" s="264">
        <v>10</v>
      </c>
      <c r="I242" s="263">
        <f t="shared" si="57"/>
        <v>0</v>
      </c>
      <c r="J242" s="263">
        <v>46</v>
      </c>
      <c r="K242" s="263">
        <f t="shared" si="58"/>
        <v>0</v>
      </c>
      <c r="L242" s="102"/>
      <c r="M242" s="349"/>
      <c r="N242" s="349"/>
      <c r="O242" s="349"/>
      <c r="P242" s="349"/>
      <c r="Q242" s="349"/>
      <c r="R242" s="349"/>
      <c r="S242" s="21"/>
      <c r="T242" s="21"/>
      <c r="U242" s="21"/>
      <c r="V242" s="21"/>
      <c r="W242" s="21"/>
    </row>
    <row r="243" spans="1:23" s="278" customFormat="1" x14ac:dyDescent="0.25">
      <c r="A243" s="541" t="s">
        <v>82</v>
      </c>
      <c r="B243" s="541" t="s">
        <v>39</v>
      </c>
      <c r="C243" s="541" t="s">
        <v>83</v>
      </c>
      <c r="D243" s="541" t="s">
        <v>39</v>
      </c>
      <c r="E243" s="264" t="s">
        <v>43</v>
      </c>
      <c r="F243" s="264">
        <v>0</v>
      </c>
      <c r="G243" s="263">
        <v>0</v>
      </c>
      <c r="H243" s="264">
        <v>10</v>
      </c>
      <c r="I243" s="263">
        <f t="shared" si="57"/>
        <v>0</v>
      </c>
      <c r="J243" s="263">
        <v>46</v>
      </c>
      <c r="K243" s="263">
        <f t="shared" si="58"/>
        <v>0</v>
      </c>
      <c r="L243" s="102"/>
      <c r="M243" s="349"/>
      <c r="N243" s="349"/>
      <c r="O243" s="349"/>
      <c r="P243" s="349"/>
      <c r="Q243" s="349"/>
      <c r="R243" s="349"/>
      <c r="S243" s="21"/>
      <c r="T243" s="21"/>
      <c r="U243" s="21"/>
      <c r="V243" s="21"/>
      <c r="W243" s="21"/>
    </row>
    <row r="244" spans="1:23" s="278" customFormat="1" x14ac:dyDescent="0.25">
      <c r="A244" s="541" t="s">
        <v>84</v>
      </c>
      <c r="B244" s="541" t="s">
        <v>39</v>
      </c>
      <c r="C244" s="541" t="s">
        <v>85</v>
      </c>
      <c r="D244" s="541" t="s">
        <v>39</v>
      </c>
      <c r="E244" s="264" t="s">
        <v>43</v>
      </c>
      <c r="F244" s="264">
        <v>0</v>
      </c>
      <c r="G244" s="263">
        <v>0</v>
      </c>
      <c r="H244" s="264">
        <v>10</v>
      </c>
      <c r="I244" s="263">
        <f t="shared" si="57"/>
        <v>0</v>
      </c>
      <c r="J244" s="263">
        <v>46</v>
      </c>
      <c r="K244" s="263">
        <f t="shared" si="58"/>
        <v>0</v>
      </c>
      <c r="L244" s="102"/>
      <c r="M244" s="349"/>
      <c r="N244" s="349"/>
      <c r="O244" s="349"/>
      <c r="P244" s="349"/>
      <c r="Q244" s="349"/>
      <c r="R244" s="349"/>
      <c r="S244" s="21"/>
      <c r="T244" s="21"/>
      <c r="U244" s="21"/>
      <c r="V244" s="21"/>
      <c r="W244" s="21"/>
    </row>
    <row r="245" spans="1:23" s="278" customFormat="1" x14ac:dyDescent="0.25">
      <c r="A245" s="541" t="s">
        <v>80</v>
      </c>
      <c r="B245" s="541" t="s">
        <v>39</v>
      </c>
      <c r="C245" s="541" t="s">
        <v>81</v>
      </c>
      <c r="D245" s="541" t="s">
        <v>39</v>
      </c>
      <c r="E245" s="264" t="s">
        <v>43</v>
      </c>
      <c r="F245" s="264">
        <v>0</v>
      </c>
      <c r="G245" s="263">
        <v>0</v>
      </c>
      <c r="H245" s="264">
        <v>10</v>
      </c>
      <c r="I245" s="263">
        <f t="shared" si="57"/>
        <v>0</v>
      </c>
      <c r="J245" s="263">
        <v>46</v>
      </c>
      <c r="K245" s="263">
        <f t="shared" si="58"/>
        <v>0</v>
      </c>
      <c r="L245" s="102"/>
      <c r="M245" s="349"/>
      <c r="N245" s="349"/>
      <c r="O245" s="349"/>
      <c r="P245" s="349"/>
      <c r="Q245" s="349"/>
      <c r="R245" s="349"/>
      <c r="S245" s="21"/>
      <c r="T245" s="21"/>
      <c r="U245" s="21"/>
      <c r="V245" s="21"/>
      <c r="W245" s="21"/>
    </row>
    <row r="246" spans="1:23" s="278" customFormat="1" x14ac:dyDescent="0.25">
      <c r="A246" s="331"/>
      <c r="B246" s="332"/>
      <c r="C246" s="331"/>
      <c r="D246" s="331"/>
      <c r="E246" s="331"/>
      <c r="F246" s="331"/>
      <c r="G246" s="331"/>
      <c r="H246" s="331"/>
      <c r="I246" s="331"/>
      <c r="J246" s="331"/>
      <c r="K246" s="333"/>
      <c r="L246" s="102"/>
      <c r="M246" s="349"/>
      <c r="N246" s="349"/>
      <c r="O246" s="349"/>
      <c r="P246" s="349"/>
      <c r="Q246" s="349"/>
      <c r="R246" s="349"/>
      <c r="S246" s="21"/>
      <c r="T246" s="21"/>
      <c r="U246" s="21"/>
      <c r="V246" s="21"/>
      <c r="W246" s="21"/>
    </row>
    <row r="247" spans="1:23" s="280" customFormat="1" x14ac:dyDescent="0.25">
      <c r="A247" s="456" t="s">
        <v>112</v>
      </c>
      <c r="B247" s="451" t="s">
        <v>39</v>
      </c>
      <c r="C247" s="451" t="s">
        <v>113</v>
      </c>
      <c r="D247" s="451" t="s">
        <v>39</v>
      </c>
      <c r="E247" s="178" t="s">
        <v>43</v>
      </c>
      <c r="F247" s="178">
        <v>0</v>
      </c>
      <c r="G247" s="179">
        <v>255</v>
      </c>
      <c r="H247" s="180">
        <v>20</v>
      </c>
      <c r="I247" s="179">
        <f t="shared" ref="I247:I253" si="65">ROUND(G247-((G247*J247)/100),2)</f>
        <v>255</v>
      </c>
      <c r="J247" s="179">
        <f t="shared" ref="J247:J253" si="66">K$1</f>
        <v>0</v>
      </c>
      <c r="K247" s="179">
        <f t="shared" ref="K247:K253" si="67">ROUND((H247*I247),2)</f>
        <v>5100</v>
      </c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1:23" s="176" customFormat="1" x14ac:dyDescent="0.25">
      <c r="A248" s="480" t="s">
        <v>114</v>
      </c>
      <c r="B248" s="481" t="s">
        <v>39</v>
      </c>
      <c r="C248" s="450" t="s">
        <v>115</v>
      </c>
      <c r="D248" s="450" t="s">
        <v>39</v>
      </c>
      <c r="E248" s="394" t="s">
        <v>43</v>
      </c>
      <c r="F248" s="394">
        <v>0</v>
      </c>
      <c r="G248" s="192">
        <v>75</v>
      </c>
      <c r="H248" s="394">
        <f>H247</f>
        <v>20</v>
      </c>
      <c r="I248" s="192">
        <f t="shared" si="65"/>
        <v>75</v>
      </c>
      <c r="J248" s="192">
        <f t="shared" si="66"/>
        <v>0</v>
      </c>
      <c r="K248" s="192">
        <f t="shared" si="67"/>
        <v>1500</v>
      </c>
      <c r="M248" s="185"/>
      <c r="N248" s="185"/>
      <c r="O248" s="185"/>
      <c r="P248" s="185"/>
      <c r="Q248" s="185"/>
      <c r="R248" s="185"/>
    </row>
    <row r="249" spans="1:23" s="176" customFormat="1" ht="15" customHeight="1" x14ac:dyDescent="0.25">
      <c r="A249" s="456" t="s">
        <v>117</v>
      </c>
      <c r="B249" s="451" t="s">
        <v>39</v>
      </c>
      <c r="C249" s="451" t="s">
        <v>118</v>
      </c>
      <c r="D249" s="451" t="s">
        <v>39</v>
      </c>
      <c r="E249" s="178" t="s">
        <v>43</v>
      </c>
      <c r="F249" s="178">
        <v>21</v>
      </c>
      <c r="G249" s="179">
        <v>575</v>
      </c>
      <c r="H249" s="180">
        <v>15</v>
      </c>
      <c r="I249" s="179">
        <f t="shared" si="65"/>
        <v>575</v>
      </c>
      <c r="J249" s="179">
        <f t="shared" si="66"/>
        <v>0</v>
      </c>
      <c r="K249" s="179">
        <f t="shared" si="67"/>
        <v>8625</v>
      </c>
      <c r="M249" s="185"/>
      <c r="N249" s="185"/>
      <c r="O249" s="185"/>
      <c r="P249" s="185"/>
      <c r="Q249" s="185"/>
      <c r="R249" s="185"/>
    </row>
    <row r="250" spans="1:23" s="176" customFormat="1" x14ac:dyDescent="0.25">
      <c r="A250" s="483" t="s">
        <v>119</v>
      </c>
      <c r="B250" s="484"/>
      <c r="C250" s="390" t="s">
        <v>120</v>
      </c>
      <c r="D250" s="181"/>
      <c r="E250" s="178" t="s">
        <v>43</v>
      </c>
      <c r="F250" s="178">
        <v>21</v>
      </c>
      <c r="G250" s="179">
        <v>795</v>
      </c>
      <c r="H250" s="180">
        <v>2</v>
      </c>
      <c r="I250" s="179">
        <f t="shared" si="65"/>
        <v>795</v>
      </c>
      <c r="J250" s="179">
        <f t="shared" si="66"/>
        <v>0</v>
      </c>
      <c r="K250" s="179">
        <f t="shared" si="67"/>
        <v>1590</v>
      </c>
      <c r="L250" s="330"/>
      <c r="M250" s="185"/>
      <c r="N250" s="185"/>
      <c r="O250" s="185"/>
      <c r="P250" s="185"/>
      <c r="Q250" s="185"/>
      <c r="R250" s="185"/>
    </row>
    <row r="251" spans="1:23" s="176" customFormat="1" x14ac:dyDescent="0.25">
      <c r="A251" s="456" t="s">
        <v>121</v>
      </c>
      <c r="B251" s="451" t="s">
        <v>39</v>
      </c>
      <c r="C251" s="451" t="s">
        <v>122</v>
      </c>
      <c r="D251" s="451" t="s">
        <v>39</v>
      </c>
      <c r="E251" s="178" t="s">
        <v>43</v>
      </c>
      <c r="F251" s="178">
        <v>0</v>
      </c>
      <c r="G251" s="179">
        <v>490</v>
      </c>
      <c r="H251" s="180">
        <v>1</v>
      </c>
      <c r="I251" s="179">
        <f t="shared" si="65"/>
        <v>490</v>
      </c>
      <c r="J251" s="179">
        <f t="shared" si="66"/>
        <v>0</v>
      </c>
      <c r="K251" s="179">
        <f t="shared" si="67"/>
        <v>490</v>
      </c>
      <c r="L251" s="330"/>
      <c r="M251" s="185"/>
      <c r="N251" s="185"/>
      <c r="O251" s="185"/>
      <c r="P251" s="185"/>
      <c r="Q251" s="185"/>
      <c r="R251" s="185"/>
    </row>
    <row r="252" spans="1:23" s="176" customFormat="1" x14ac:dyDescent="0.25">
      <c r="A252" s="456" t="s">
        <v>123</v>
      </c>
      <c r="B252" s="451" t="s">
        <v>39</v>
      </c>
      <c r="C252" s="451" t="s">
        <v>124</v>
      </c>
      <c r="D252" s="451" t="s">
        <v>39</v>
      </c>
      <c r="E252" s="178" t="s">
        <v>43</v>
      </c>
      <c r="F252" s="178">
        <v>0</v>
      </c>
      <c r="G252" s="179">
        <v>1395</v>
      </c>
      <c r="H252" s="180">
        <v>1</v>
      </c>
      <c r="I252" s="179">
        <f t="shared" si="65"/>
        <v>1395</v>
      </c>
      <c r="J252" s="179">
        <f t="shared" si="66"/>
        <v>0</v>
      </c>
      <c r="K252" s="179">
        <f t="shared" si="67"/>
        <v>1395</v>
      </c>
      <c r="L252" s="330"/>
      <c r="M252" s="185"/>
      <c r="N252" s="185"/>
      <c r="O252" s="185"/>
      <c r="P252" s="185"/>
      <c r="Q252" s="185"/>
      <c r="R252" s="185"/>
    </row>
    <row r="253" spans="1:23" s="176" customFormat="1" x14ac:dyDescent="0.25">
      <c r="A253" s="480" t="s">
        <v>125</v>
      </c>
      <c r="B253" s="481" t="s">
        <v>39</v>
      </c>
      <c r="C253" s="450" t="s">
        <v>126</v>
      </c>
      <c r="D253" s="450" t="s">
        <v>39</v>
      </c>
      <c r="E253" s="394" t="s">
        <v>43</v>
      </c>
      <c r="F253" s="394">
        <v>0</v>
      </c>
      <c r="G253" s="192">
        <v>350</v>
      </c>
      <c r="H253" s="394">
        <f>H252</f>
        <v>1</v>
      </c>
      <c r="I253" s="192">
        <f t="shared" si="65"/>
        <v>350</v>
      </c>
      <c r="J253" s="192">
        <f t="shared" si="66"/>
        <v>0</v>
      </c>
      <c r="K253" s="192">
        <f t="shared" si="67"/>
        <v>350</v>
      </c>
      <c r="L253" s="330"/>
      <c r="M253" s="185"/>
      <c r="N253" s="185"/>
      <c r="O253" s="185"/>
      <c r="P253" s="185"/>
      <c r="Q253" s="185"/>
      <c r="R253" s="185"/>
    </row>
    <row r="254" spans="1:23" s="176" customFormat="1" hidden="1" x14ac:dyDescent="0.25">
      <c r="A254" s="452"/>
      <c r="B254" s="453"/>
      <c r="C254" s="454"/>
      <c r="D254" s="453"/>
      <c r="E254" s="193"/>
      <c r="F254" s="193"/>
      <c r="G254" s="194"/>
      <c r="H254" s="193"/>
      <c r="I254" s="194"/>
      <c r="J254" s="194"/>
      <c r="K254" s="175"/>
      <c r="L254" s="330"/>
      <c r="M254" s="185"/>
      <c r="N254" s="185"/>
      <c r="O254" s="185"/>
      <c r="P254" s="185"/>
      <c r="Q254" s="185"/>
      <c r="R254" s="185"/>
    </row>
    <row r="255" spans="1:23" s="176" customFormat="1" hidden="1" x14ac:dyDescent="0.25">
      <c r="A255" s="472" t="s">
        <v>127</v>
      </c>
      <c r="B255" s="473"/>
      <c r="C255" s="474" t="s">
        <v>128</v>
      </c>
      <c r="D255" s="475"/>
      <c r="E255" s="178" t="s">
        <v>43</v>
      </c>
      <c r="F255" s="178">
        <v>21</v>
      </c>
      <c r="G255" s="179">
        <v>2750</v>
      </c>
      <c r="H255" s="180">
        <v>0</v>
      </c>
      <c r="I255" s="179">
        <f t="shared" ref="I255:I257" si="68">ROUND(G255-((G255*J255)/100),2)</f>
        <v>2750</v>
      </c>
      <c r="J255" s="179">
        <f t="shared" ref="J255" si="69">K$1</f>
        <v>0</v>
      </c>
      <c r="K255" s="179">
        <f t="shared" ref="K255:K257" si="70">ROUND((H255*I255),2)</f>
        <v>0</v>
      </c>
      <c r="M255" s="185"/>
      <c r="N255" s="185"/>
      <c r="O255" s="185"/>
      <c r="P255" s="185"/>
      <c r="Q255" s="185"/>
      <c r="R255" s="185"/>
    </row>
    <row r="256" spans="1:23" s="176" customFormat="1" hidden="1" x14ac:dyDescent="0.25">
      <c r="A256" s="476" t="s">
        <v>129</v>
      </c>
      <c r="B256" s="477"/>
      <c r="C256" s="478" t="s">
        <v>130</v>
      </c>
      <c r="D256" s="479"/>
      <c r="E256" s="394">
        <v>12</v>
      </c>
      <c r="F256" s="394" t="s">
        <v>48</v>
      </c>
      <c r="G256" s="192">
        <v>220</v>
      </c>
      <c r="H256" s="394">
        <f>H255</f>
        <v>0</v>
      </c>
      <c r="I256" s="192">
        <f t="shared" si="68"/>
        <v>220</v>
      </c>
      <c r="J256" s="192">
        <f>$K$2</f>
        <v>0</v>
      </c>
      <c r="K256" s="192">
        <f t="shared" si="70"/>
        <v>0</v>
      </c>
      <c r="L256" s="330"/>
      <c r="M256" s="185"/>
      <c r="N256" s="185"/>
      <c r="O256" s="185"/>
      <c r="P256" s="185"/>
      <c r="Q256" s="185"/>
      <c r="R256" s="185"/>
    </row>
    <row r="257" spans="1:18" s="176" customFormat="1" hidden="1" x14ac:dyDescent="0.25">
      <c r="A257" s="476" t="s">
        <v>131</v>
      </c>
      <c r="B257" s="477"/>
      <c r="C257" s="478" t="s">
        <v>132</v>
      </c>
      <c r="D257" s="479"/>
      <c r="E257" s="394" t="s">
        <v>43</v>
      </c>
      <c r="F257" s="394">
        <v>21</v>
      </c>
      <c r="G257" s="192">
        <v>0</v>
      </c>
      <c r="H257" s="394">
        <f>H255</f>
        <v>0</v>
      </c>
      <c r="I257" s="192">
        <f t="shared" si="68"/>
        <v>0</v>
      </c>
      <c r="J257" s="192">
        <f t="shared" ref="J257" si="71">K$1</f>
        <v>0</v>
      </c>
      <c r="K257" s="192">
        <f t="shared" si="70"/>
        <v>0</v>
      </c>
      <c r="L257" s="330"/>
      <c r="M257" s="185"/>
      <c r="N257" s="185"/>
      <c r="O257" s="185"/>
      <c r="P257" s="185"/>
      <c r="Q257" s="185"/>
      <c r="R257" s="185"/>
    </row>
    <row r="258" spans="1:18" s="176" customFormat="1" hidden="1" x14ac:dyDescent="0.25">
      <c r="A258" s="452"/>
      <c r="B258" s="453"/>
      <c r="C258" s="454"/>
      <c r="D258" s="453"/>
      <c r="E258" s="193"/>
      <c r="F258" s="193"/>
      <c r="G258" s="194"/>
      <c r="H258" s="193"/>
      <c r="I258" s="194"/>
      <c r="J258" s="194"/>
      <c r="K258" s="175"/>
      <c r="L258" s="330"/>
      <c r="M258" s="185"/>
      <c r="N258" s="185"/>
      <c r="O258" s="185"/>
      <c r="P258" s="185"/>
      <c r="Q258" s="185"/>
      <c r="R258" s="185"/>
    </row>
    <row r="259" spans="1:18" s="176" customFormat="1" hidden="1" x14ac:dyDescent="0.25">
      <c r="A259" s="377" t="s">
        <v>133</v>
      </c>
      <c r="B259" s="378"/>
      <c r="C259" s="182" t="s">
        <v>134</v>
      </c>
      <c r="D259" s="378"/>
      <c r="E259" s="178" t="s">
        <v>43</v>
      </c>
      <c r="F259" s="178">
        <v>0</v>
      </c>
      <c r="G259" s="179">
        <v>1295</v>
      </c>
      <c r="H259" s="180">
        <v>0</v>
      </c>
      <c r="I259" s="179">
        <f t="shared" ref="I259:I264" si="72">ROUND(G259-((G259*J259)/100),2)</f>
        <v>1295</v>
      </c>
      <c r="J259" s="179">
        <f t="shared" ref="J259" si="73">K$1</f>
        <v>0</v>
      </c>
      <c r="K259" s="179">
        <f t="shared" ref="K259:K264" si="74">ROUND((H259*I259),2)</f>
        <v>0</v>
      </c>
      <c r="M259" s="185"/>
      <c r="N259" s="185"/>
      <c r="O259" s="185"/>
      <c r="P259" s="185"/>
      <c r="Q259" s="185"/>
      <c r="R259" s="185"/>
    </row>
    <row r="260" spans="1:18" s="281" customFormat="1" hidden="1" x14ac:dyDescent="0.25">
      <c r="A260" s="476" t="s">
        <v>135</v>
      </c>
      <c r="B260" s="477"/>
      <c r="C260" s="196" t="s">
        <v>136</v>
      </c>
      <c r="D260" s="196"/>
      <c r="E260" s="394">
        <v>12</v>
      </c>
      <c r="F260" s="394">
        <v>0</v>
      </c>
      <c r="G260" s="192">
        <v>104</v>
      </c>
      <c r="H260" s="394">
        <f>H259</f>
        <v>0</v>
      </c>
      <c r="I260" s="192">
        <f t="shared" si="72"/>
        <v>104</v>
      </c>
      <c r="J260" s="192">
        <f>$K$2</f>
        <v>0</v>
      </c>
      <c r="K260" s="192">
        <f t="shared" si="74"/>
        <v>0</v>
      </c>
      <c r="L260" s="330"/>
      <c r="M260" s="184"/>
      <c r="N260" s="184"/>
      <c r="O260" s="184"/>
      <c r="P260" s="184"/>
      <c r="Q260" s="184"/>
      <c r="R260" s="184"/>
    </row>
    <row r="261" spans="1:18" s="281" customFormat="1" hidden="1" x14ac:dyDescent="0.25">
      <c r="A261" s="480" t="s">
        <v>137</v>
      </c>
      <c r="B261" s="481"/>
      <c r="C261" s="196" t="s">
        <v>138</v>
      </c>
      <c r="D261" s="196"/>
      <c r="E261" s="394" t="s">
        <v>43</v>
      </c>
      <c r="F261" s="394">
        <v>0</v>
      </c>
      <c r="G261" s="192">
        <v>0</v>
      </c>
      <c r="H261" s="394">
        <f t="shared" ref="H261:H264" si="75">H260</f>
        <v>0</v>
      </c>
      <c r="I261" s="192">
        <f t="shared" si="72"/>
        <v>0</v>
      </c>
      <c r="J261" s="192">
        <f t="shared" ref="J261:J264" si="76">K$1</f>
        <v>0</v>
      </c>
      <c r="K261" s="192">
        <f t="shared" si="74"/>
        <v>0</v>
      </c>
      <c r="L261" s="330"/>
      <c r="M261" s="184"/>
      <c r="N261" s="184"/>
      <c r="O261" s="184"/>
      <c r="P261" s="184"/>
      <c r="Q261" s="184"/>
      <c r="R261" s="184"/>
    </row>
    <row r="262" spans="1:18" s="281" customFormat="1" hidden="1" x14ac:dyDescent="0.25">
      <c r="A262" s="480" t="s">
        <v>139</v>
      </c>
      <c r="B262" s="481"/>
      <c r="C262" s="196" t="s">
        <v>140</v>
      </c>
      <c r="D262" s="196"/>
      <c r="E262" s="394" t="s">
        <v>43</v>
      </c>
      <c r="F262" s="394">
        <v>0</v>
      </c>
      <c r="G262" s="192">
        <v>0</v>
      </c>
      <c r="H262" s="394">
        <f t="shared" si="75"/>
        <v>0</v>
      </c>
      <c r="I262" s="192">
        <f t="shared" si="72"/>
        <v>0</v>
      </c>
      <c r="J262" s="192">
        <f t="shared" si="76"/>
        <v>0</v>
      </c>
      <c r="K262" s="192">
        <f t="shared" si="74"/>
        <v>0</v>
      </c>
      <c r="L262" s="330"/>
      <c r="M262" s="184"/>
      <c r="N262" s="184"/>
      <c r="O262" s="184"/>
      <c r="P262" s="184"/>
      <c r="Q262" s="184"/>
      <c r="R262" s="184"/>
    </row>
    <row r="263" spans="1:18" s="281" customFormat="1" hidden="1" x14ac:dyDescent="0.25">
      <c r="A263" s="480" t="s">
        <v>141</v>
      </c>
      <c r="B263" s="481"/>
      <c r="C263" s="196" t="s">
        <v>142</v>
      </c>
      <c r="D263" s="196"/>
      <c r="E263" s="394" t="s">
        <v>43</v>
      </c>
      <c r="F263" s="394">
        <v>0</v>
      </c>
      <c r="G263" s="192">
        <v>0</v>
      </c>
      <c r="H263" s="394">
        <f t="shared" si="75"/>
        <v>0</v>
      </c>
      <c r="I263" s="192">
        <f t="shared" si="72"/>
        <v>0</v>
      </c>
      <c r="J263" s="192">
        <f t="shared" si="76"/>
        <v>0</v>
      </c>
      <c r="K263" s="192">
        <f t="shared" si="74"/>
        <v>0</v>
      </c>
      <c r="L263" s="330"/>
      <c r="M263" s="184"/>
      <c r="N263" s="184"/>
      <c r="O263" s="184"/>
      <c r="P263" s="184"/>
      <c r="Q263" s="184"/>
      <c r="R263" s="184"/>
    </row>
    <row r="264" spans="1:18" s="281" customFormat="1" hidden="1" x14ac:dyDescent="0.25">
      <c r="A264" s="480" t="s">
        <v>143</v>
      </c>
      <c r="B264" s="481"/>
      <c r="C264" s="196" t="s">
        <v>144</v>
      </c>
      <c r="D264" s="196"/>
      <c r="E264" s="394" t="s">
        <v>43</v>
      </c>
      <c r="F264" s="394">
        <v>0</v>
      </c>
      <c r="G264" s="192">
        <v>0</v>
      </c>
      <c r="H264" s="394">
        <f t="shared" si="75"/>
        <v>0</v>
      </c>
      <c r="I264" s="192">
        <f t="shared" si="72"/>
        <v>0</v>
      </c>
      <c r="J264" s="192">
        <f t="shared" si="76"/>
        <v>0</v>
      </c>
      <c r="K264" s="192">
        <f t="shared" si="74"/>
        <v>0</v>
      </c>
      <c r="L264" s="330"/>
      <c r="M264" s="184"/>
      <c r="N264" s="184"/>
      <c r="O264" s="184"/>
      <c r="P264" s="184"/>
      <c r="Q264" s="184"/>
      <c r="R264" s="184"/>
    </row>
    <row r="265" spans="1:18" s="281" customFormat="1" hidden="1" x14ac:dyDescent="0.25">
      <c r="A265" s="452"/>
      <c r="B265" s="453"/>
      <c r="C265" s="454"/>
      <c r="D265" s="453"/>
      <c r="E265" s="193"/>
      <c r="F265" s="193"/>
      <c r="G265" s="194"/>
      <c r="H265" s="193"/>
      <c r="I265" s="194"/>
      <c r="J265" s="194"/>
      <c r="K265" s="175"/>
      <c r="L265" s="330"/>
      <c r="M265" s="184"/>
      <c r="N265" s="184"/>
      <c r="O265" s="184"/>
      <c r="P265" s="184"/>
      <c r="Q265" s="184"/>
      <c r="R265" s="184"/>
    </row>
    <row r="266" spans="1:18" s="176" customFormat="1" hidden="1" x14ac:dyDescent="0.25">
      <c r="A266" s="456" t="s">
        <v>3</v>
      </c>
      <c r="B266" s="451" t="s">
        <v>39</v>
      </c>
      <c r="C266" s="451" t="s">
        <v>145</v>
      </c>
      <c r="D266" s="451" t="s">
        <v>39</v>
      </c>
      <c r="E266" s="178" t="s">
        <v>43</v>
      </c>
      <c r="F266" s="178">
        <v>0</v>
      </c>
      <c r="G266" s="179">
        <v>5400</v>
      </c>
      <c r="H266" s="180">
        <v>0</v>
      </c>
      <c r="I266" s="179">
        <f t="shared" ref="I266:I274" si="77">ROUND(G266-((G266*J266)/100),2)</f>
        <v>5400</v>
      </c>
      <c r="J266" s="179">
        <f t="shared" ref="J266" si="78">K$1</f>
        <v>0</v>
      </c>
      <c r="K266" s="179">
        <f t="shared" ref="K266:K274" si="79">ROUND((H266*I266),2)</f>
        <v>0</v>
      </c>
      <c r="M266" s="185"/>
      <c r="N266" s="185"/>
      <c r="O266" s="185"/>
      <c r="P266" s="185"/>
      <c r="Q266" s="185"/>
      <c r="R266" s="185"/>
    </row>
    <row r="267" spans="1:18" s="281" customFormat="1" hidden="1" x14ac:dyDescent="0.25">
      <c r="A267" s="450" t="s">
        <v>146</v>
      </c>
      <c r="B267" s="450" t="s">
        <v>39</v>
      </c>
      <c r="C267" s="450" t="s">
        <v>147</v>
      </c>
      <c r="D267" s="450" t="s">
        <v>39</v>
      </c>
      <c r="E267" s="394">
        <v>12</v>
      </c>
      <c r="F267" s="394" t="s">
        <v>48</v>
      </c>
      <c r="G267" s="192">
        <v>449</v>
      </c>
      <c r="H267" s="394">
        <f>H266</f>
        <v>0</v>
      </c>
      <c r="I267" s="192">
        <f t="shared" si="77"/>
        <v>449</v>
      </c>
      <c r="J267" s="192">
        <f>$K$2</f>
        <v>0</v>
      </c>
      <c r="K267" s="192">
        <f t="shared" si="79"/>
        <v>0</v>
      </c>
      <c r="L267" s="330"/>
      <c r="M267" s="184"/>
      <c r="N267" s="184"/>
      <c r="O267" s="184"/>
      <c r="P267" s="184"/>
      <c r="Q267" s="184"/>
      <c r="R267" s="184"/>
    </row>
    <row r="268" spans="1:18" s="281" customFormat="1" hidden="1" x14ac:dyDescent="0.25">
      <c r="A268" s="450" t="s">
        <v>148</v>
      </c>
      <c r="B268" s="450" t="s">
        <v>39</v>
      </c>
      <c r="C268" s="450" t="s">
        <v>149</v>
      </c>
      <c r="D268" s="450" t="s">
        <v>39</v>
      </c>
      <c r="E268" s="394" t="s">
        <v>43</v>
      </c>
      <c r="F268" s="394">
        <v>0</v>
      </c>
      <c r="G268" s="192">
        <v>0</v>
      </c>
      <c r="H268" s="394">
        <f t="shared" ref="H268:H274" si="80">H267</f>
        <v>0</v>
      </c>
      <c r="I268" s="192">
        <f t="shared" si="77"/>
        <v>0</v>
      </c>
      <c r="J268" s="192">
        <f t="shared" ref="J268:J274" si="81">K$1</f>
        <v>0</v>
      </c>
      <c r="K268" s="192">
        <f t="shared" si="79"/>
        <v>0</v>
      </c>
      <c r="L268" s="330"/>
      <c r="M268" s="184"/>
      <c r="N268" s="184"/>
      <c r="O268" s="184"/>
      <c r="P268" s="184"/>
      <c r="Q268" s="184"/>
      <c r="R268" s="184"/>
    </row>
    <row r="269" spans="1:18" s="281" customFormat="1" hidden="1" x14ac:dyDescent="0.25">
      <c r="A269" s="450" t="s">
        <v>150</v>
      </c>
      <c r="B269" s="450" t="s">
        <v>39</v>
      </c>
      <c r="C269" s="450" t="s">
        <v>151</v>
      </c>
      <c r="D269" s="450" t="s">
        <v>39</v>
      </c>
      <c r="E269" s="394" t="s">
        <v>43</v>
      </c>
      <c r="F269" s="394">
        <v>0</v>
      </c>
      <c r="G269" s="192">
        <v>0</v>
      </c>
      <c r="H269" s="394">
        <f t="shared" si="80"/>
        <v>0</v>
      </c>
      <c r="I269" s="192">
        <f t="shared" si="77"/>
        <v>0</v>
      </c>
      <c r="J269" s="192">
        <f t="shared" si="81"/>
        <v>0</v>
      </c>
      <c r="K269" s="192">
        <f t="shared" si="79"/>
        <v>0</v>
      </c>
      <c r="L269" s="330"/>
      <c r="M269" s="184"/>
      <c r="N269" s="184"/>
      <c r="O269" s="184"/>
      <c r="P269" s="184"/>
      <c r="Q269" s="184"/>
      <c r="R269" s="184"/>
    </row>
    <row r="270" spans="1:18" s="281" customFormat="1" hidden="1" x14ac:dyDescent="0.25">
      <c r="A270" s="450" t="s">
        <v>139</v>
      </c>
      <c r="B270" s="450" t="s">
        <v>39</v>
      </c>
      <c r="C270" s="450" t="s">
        <v>140</v>
      </c>
      <c r="D270" s="450" t="s">
        <v>39</v>
      </c>
      <c r="E270" s="394" t="s">
        <v>43</v>
      </c>
      <c r="F270" s="394">
        <v>0</v>
      </c>
      <c r="G270" s="192">
        <v>0</v>
      </c>
      <c r="H270" s="394">
        <f t="shared" si="80"/>
        <v>0</v>
      </c>
      <c r="I270" s="192">
        <f t="shared" si="77"/>
        <v>0</v>
      </c>
      <c r="J270" s="192">
        <f t="shared" si="81"/>
        <v>0</v>
      </c>
      <c r="K270" s="192">
        <f t="shared" si="79"/>
        <v>0</v>
      </c>
      <c r="L270" s="330"/>
      <c r="M270" s="184"/>
      <c r="N270" s="184"/>
      <c r="O270" s="184"/>
      <c r="P270" s="184"/>
      <c r="Q270" s="184"/>
      <c r="R270" s="184"/>
    </row>
    <row r="271" spans="1:18" s="281" customFormat="1" hidden="1" x14ac:dyDescent="0.25">
      <c r="A271" s="450" t="s">
        <v>152</v>
      </c>
      <c r="B271" s="450" t="s">
        <v>39</v>
      </c>
      <c r="C271" s="450" t="s">
        <v>153</v>
      </c>
      <c r="D271" s="450" t="s">
        <v>39</v>
      </c>
      <c r="E271" s="394" t="s">
        <v>43</v>
      </c>
      <c r="F271" s="394">
        <v>0</v>
      </c>
      <c r="G271" s="192">
        <v>30</v>
      </c>
      <c r="H271" s="394">
        <f t="shared" si="80"/>
        <v>0</v>
      </c>
      <c r="I271" s="192">
        <f t="shared" si="77"/>
        <v>30</v>
      </c>
      <c r="J271" s="192">
        <f t="shared" si="81"/>
        <v>0</v>
      </c>
      <c r="K271" s="192">
        <f t="shared" si="79"/>
        <v>0</v>
      </c>
      <c r="L271" s="330"/>
      <c r="M271" s="184"/>
      <c r="N271" s="184"/>
      <c r="O271" s="184"/>
      <c r="P271" s="184"/>
      <c r="Q271" s="184"/>
      <c r="R271" s="184"/>
    </row>
    <row r="272" spans="1:18" s="281" customFormat="1" hidden="1" x14ac:dyDescent="0.25">
      <c r="A272" s="450" t="s">
        <v>154</v>
      </c>
      <c r="B272" s="450" t="s">
        <v>39</v>
      </c>
      <c r="C272" s="450" t="s">
        <v>155</v>
      </c>
      <c r="D272" s="450" t="s">
        <v>39</v>
      </c>
      <c r="E272" s="394" t="s">
        <v>43</v>
      </c>
      <c r="F272" s="394">
        <v>0</v>
      </c>
      <c r="G272" s="192">
        <v>0</v>
      </c>
      <c r="H272" s="394">
        <f t="shared" si="80"/>
        <v>0</v>
      </c>
      <c r="I272" s="192">
        <f t="shared" si="77"/>
        <v>0</v>
      </c>
      <c r="J272" s="192">
        <f t="shared" si="81"/>
        <v>0</v>
      </c>
      <c r="K272" s="192">
        <f t="shared" si="79"/>
        <v>0</v>
      </c>
      <c r="L272" s="330"/>
      <c r="M272" s="184"/>
      <c r="N272" s="184"/>
      <c r="O272" s="184"/>
      <c r="P272" s="184"/>
      <c r="Q272" s="184"/>
      <c r="R272" s="184"/>
    </row>
    <row r="273" spans="1:18" s="281" customFormat="1" hidden="1" x14ac:dyDescent="0.25">
      <c r="A273" s="450" t="s">
        <v>156</v>
      </c>
      <c r="B273" s="450" t="s">
        <v>39</v>
      </c>
      <c r="C273" s="450" t="s">
        <v>157</v>
      </c>
      <c r="D273" s="450" t="s">
        <v>39</v>
      </c>
      <c r="E273" s="394" t="s">
        <v>43</v>
      </c>
      <c r="F273" s="394">
        <v>0</v>
      </c>
      <c r="G273" s="192">
        <v>0</v>
      </c>
      <c r="H273" s="394">
        <f t="shared" si="80"/>
        <v>0</v>
      </c>
      <c r="I273" s="192">
        <f t="shared" si="77"/>
        <v>0</v>
      </c>
      <c r="J273" s="192">
        <f t="shared" si="81"/>
        <v>0</v>
      </c>
      <c r="K273" s="192">
        <f t="shared" si="79"/>
        <v>0</v>
      </c>
      <c r="L273" s="330"/>
      <c r="M273" s="184"/>
      <c r="N273" s="184"/>
      <c r="O273" s="184"/>
      <c r="P273" s="184"/>
      <c r="Q273" s="184"/>
      <c r="R273" s="184"/>
    </row>
    <row r="274" spans="1:18" s="281" customFormat="1" hidden="1" x14ac:dyDescent="0.25">
      <c r="A274" s="450" t="s">
        <v>158</v>
      </c>
      <c r="B274" s="450" t="s">
        <v>39</v>
      </c>
      <c r="C274" s="450" t="s">
        <v>159</v>
      </c>
      <c r="D274" s="450" t="s">
        <v>39</v>
      </c>
      <c r="E274" s="394" t="s">
        <v>43</v>
      </c>
      <c r="F274" s="394">
        <v>0</v>
      </c>
      <c r="G274" s="192">
        <v>0</v>
      </c>
      <c r="H274" s="394">
        <f t="shared" si="80"/>
        <v>0</v>
      </c>
      <c r="I274" s="192">
        <f t="shared" si="77"/>
        <v>0</v>
      </c>
      <c r="J274" s="192">
        <f t="shared" si="81"/>
        <v>0</v>
      </c>
      <c r="K274" s="192">
        <f t="shared" si="79"/>
        <v>0</v>
      </c>
      <c r="L274" s="330"/>
      <c r="M274" s="184"/>
      <c r="N274" s="184"/>
      <c r="O274" s="184"/>
      <c r="P274" s="184"/>
      <c r="Q274" s="184"/>
      <c r="R274" s="184"/>
    </row>
    <row r="275" spans="1:18" s="281" customFormat="1" hidden="1" x14ac:dyDescent="0.25">
      <c r="A275" s="452"/>
      <c r="B275" s="453"/>
      <c r="C275" s="454"/>
      <c r="D275" s="453"/>
      <c r="E275" s="193"/>
      <c r="F275" s="193"/>
      <c r="G275" s="194"/>
      <c r="H275" s="193"/>
      <c r="I275" s="194"/>
      <c r="J275" s="194"/>
      <c r="K275" s="175"/>
      <c r="L275" s="330"/>
      <c r="M275" s="184"/>
      <c r="N275" s="184"/>
      <c r="O275" s="184"/>
      <c r="P275" s="184"/>
      <c r="Q275" s="184"/>
      <c r="R275" s="184"/>
    </row>
    <row r="276" spans="1:18" s="176" customFormat="1" ht="15" hidden="1" customHeight="1" x14ac:dyDescent="0.25">
      <c r="A276" s="483" t="s">
        <v>160</v>
      </c>
      <c r="B276" s="484"/>
      <c r="C276" s="483" t="s">
        <v>161</v>
      </c>
      <c r="D276" s="484"/>
      <c r="E276" s="178" t="s">
        <v>43</v>
      </c>
      <c r="F276" s="178" t="s">
        <v>48</v>
      </c>
      <c r="G276" s="179">
        <v>3990</v>
      </c>
      <c r="H276" s="180">
        <v>0</v>
      </c>
      <c r="I276" s="179">
        <f t="shared" ref="I276:I294" si="82">ROUND(G276-((G276*J276)/100),2)</f>
        <v>3990</v>
      </c>
      <c r="J276" s="179">
        <f t="shared" ref="J276" si="83">K$1</f>
        <v>0</v>
      </c>
      <c r="K276" s="179">
        <f t="shared" ref="K276:K294" si="84">ROUND((H276*I276),2)</f>
        <v>0</v>
      </c>
      <c r="M276" s="185"/>
      <c r="N276" s="185"/>
      <c r="O276" s="185"/>
      <c r="P276" s="185"/>
      <c r="Q276" s="185"/>
      <c r="R276" s="185"/>
    </row>
    <row r="277" spans="1:18" s="281" customFormat="1" ht="15" hidden="1" customHeight="1" x14ac:dyDescent="0.25">
      <c r="A277" s="480" t="s">
        <v>162</v>
      </c>
      <c r="B277" s="481"/>
      <c r="C277" s="448" t="s">
        <v>163</v>
      </c>
      <c r="D277" s="449"/>
      <c r="E277" s="394">
        <v>12</v>
      </c>
      <c r="F277" s="394" t="s">
        <v>48</v>
      </c>
      <c r="G277" s="192">
        <v>320</v>
      </c>
      <c r="H277" s="394">
        <f>H276</f>
        <v>0</v>
      </c>
      <c r="I277" s="192">
        <f t="shared" si="82"/>
        <v>320</v>
      </c>
      <c r="J277" s="192">
        <f>$K$2</f>
        <v>0</v>
      </c>
      <c r="K277" s="192">
        <f t="shared" si="84"/>
        <v>0</v>
      </c>
      <c r="L277" s="330"/>
      <c r="M277" s="184"/>
      <c r="N277" s="184"/>
      <c r="O277" s="184"/>
      <c r="P277" s="184"/>
      <c r="Q277" s="184"/>
      <c r="R277" s="184"/>
    </row>
    <row r="278" spans="1:18" s="330" customFormat="1" hidden="1" x14ac:dyDescent="0.25">
      <c r="A278" s="480" t="s">
        <v>164</v>
      </c>
      <c r="B278" s="481"/>
      <c r="C278" s="448" t="s">
        <v>165</v>
      </c>
      <c r="D278" s="449"/>
      <c r="E278" s="394" t="s">
        <v>43</v>
      </c>
      <c r="F278" s="394">
        <v>14</v>
      </c>
      <c r="G278" s="192">
        <v>0</v>
      </c>
      <c r="H278" s="394">
        <f t="shared" ref="H278:H294" si="85">H277</f>
        <v>0</v>
      </c>
      <c r="I278" s="192">
        <f t="shared" si="82"/>
        <v>0</v>
      </c>
      <c r="J278" s="192">
        <f t="shared" ref="J278:J280" si="86">K$1</f>
        <v>0</v>
      </c>
      <c r="K278" s="192">
        <f t="shared" si="84"/>
        <v>0</v>
      </c>
      <c r="M278" s="184"/>
      <c r="N278" s="184"/>
      <c r="O278" s="184"/>
      <c r="P278" s="184"/>
      <c r="Q278" s="184"/>
      <c r="R278" s="184"/>
    </row>
    <row r="279" spans="1:18" s="330" customFormat="1" hidden="1" x14ac:dyDescent="0.25">
      <c r="A279" s="480" t="s">
        <v>166</v>
      </c>
      <c r="B279" s="481"/>
      <c r="C279" s="448" t="s">
        <v>167</v>
      </c>
      <c r="D279" s="449"/>
      <c r="E279" s="394" t="s">
        <v>43</v>
      </c>
      <c r="F279" s="394">
        <v>14</v>
      </c>
      <c r="G279" s="192">
        <v>0</v>
      </c>
      <c r="H279" s="394">
        <f t="shared" si="85"/>
        <v>0</v>
      </c>
      <c r="I279" s="192">
        <f t="shared" si="82"/>
        <v>0</v>
      </c>
      <c r="J279" s="192">
        <f t="shared" si="86"/>
        <v>0</v>
      </c>
      <c r="K279" s="192">
        <f t="shared" si="84"/>
        <v>0</v>
      </c>
      <c r="M279" s="184"/>
      <c r="N279" s="184"/>
      <c r="O279" s="184"/>
      <c r="P279" s="184"/>
      <c r="Q279" s="184"/>
      <c r="R279" s="184"/>
    </row>
    <row r="280" spans="1:18" s="330" customFormat="1" hidden="1" x14ac:dyDescent="0.25">
      <c r="A280" s="480" t="s">
        <v>168</v>
      </c>
      <c r="B280" s="481"/>
      <c r="C280" s="448" t="s">
        <v>169</v>
      </c>
      <c r="D280" s="449"/>
      <c r="E280" s="394" t="s">
        <v>43</v>
      </c>
      <c r="F280" s="394">
        <v>14</v>
      </c>
      <c r="G280" s="192">
        <v>1500</v>
      </c>
      <c r="H280" s="394">
        <f t="shared" si="85"/>
        <v>0</v>
      </c>
      <c r="I280" s="192">
        <f t="shared" si="82"/>
        <v>1500</v>
      </c>
      <c r="J280" s="192">
        <f t="shared" si="86"/>
        <v>0</v>
      </c>
      <c r="K280" s="192">
        <f t="shared" si="84"/>
        <v>0</v>
      </c>
      <c r="M280" s="184"/>
      <c r="N280" s="184"/>
      <c r="O280" s="184"/>
      <c r="P280" s="184"/>
      <c r="Q280" s="184"/>
      <c r="R280" s="184"/>
    </row>
    <row r="281" spans="1:18" s="330" customFormat="1" hidden="1" x14ac:dyDescent="0.25">
      <c r="A281" s="480" t="s">
        <v>170</v>
      </c>
      <c r="B281" s="481"/>
      <c r="C281" s="448" t="s">
        <v>171</v>
      </c>
      <c r="D281" s="449"/>
      <c r="E281" s="394">
        <v>12</v>
      </c>
      <c r="F281" s="394" t="s">
        <v>48</v>
      </c>
      <c r="G281" s="192">
        <v>259</v>
      </c>
      <c r="H281" s="394">
        <f t="shared" si="85"/>
        <v>0</v>
      </c>
      <c r="I281" s="192">
        <f t="shared" si="82"/>
        <v>259</v>
      </c>
      <c r="J281" s="192">
        <f>$K$2</f>
        <v>0</v>
      </c>
      <c r="K281" s="192">
        <f t="shared" si="84"/>
        <v>0</v>
      </c>
      <c r="M281" s="184"/>
      <c r="N281" s="184"/>
      <c r="O281" s="184"/>
      <c r="P281" s="184"/>
      <c r="Q281" s="184"/>
      <c r="R281" s="184"/>
    </row>
    <row r="282" spans="1:18" s="330" customFormat="1" hidden="1" x14ac:dyDescent="0.25">
      <c r="A282" s="480" t="s">
        <v>172</v>
      </c>
      <c r="B282" s="481"/>
      <c r="C282" s="448" t="s">
        <v>173</v>
      </c>
      <c r="D282" s="449"/>
      <c r="E282" s="394" t="s">
        <v>43</v>
      </c>
      <c r="F282" s="394">
        <v>14</v>
      </c>
      <c r="G282" s="192">
        <v>99</v>
      </c>
      <c r="H282" s="394">
        <f t="shared" si="85"/>
        <v>0</v>
      </c>
      <c r="I282" s="192">
        <f t="shared" si="82"/>
        <v>99</v>
      </c>
      <c r="J282" s="192">
        <f t="shared" ref="J282:J294" si="87">K$1</f>
        <v>0</v>
      </c>
      <c r="K282" s="192">
        <f t="shared" si="84"/>
        <v>0</v>
      </c>
      <c r="M282" s="184"/>
      <c r="N282" s="184"/>
      <c r="O282" s="184"/>
      <c r="P282" s="184"/>
      <c r="Q282" s="184"/>
      <c r="R282" s="184"/>
    </row>
    <row r="283" spans="1:18" s="330" customFormat="1" hidden="1" x14ac:dyDescent="0.25">
      <c r="A283" s="480" t="s">
        <v>174</v>
      </c>
      <c r="B283" s="481"/>
      <c r="C283" s="448" t="s">
        <v>175</v>
      </c>
      <c r="D283" s="449"/>
      <c r="E283" s="394" t="s">
        <v>43</v>
      </c>
      <c r="F283" s="394">
        <v>14</v>
      </c>
      <c r="G283" s="192">
        <v>0</v>
      </c>
      <c r="H283" s="394">
        <f t="shared" si="85"/>
        <v>0</v>
      </c>
      <c r="I283" s="192">
        <f t="shared" si="82"/>
        <v>0</v>
      </c>
      <c r="J283" s="192">
        <f t="shared" si="87"/>
        <v>0</v>
      </c>
      <c r="K283" s="192">
        <f t="shared" si="84"/>
        <v>0</v>
      </c>
      <c r="M283" s="184"/>
      <c r="N283" s="184"/>
      <c r="O283" s="184"/>
      <c r="P283" s="184"/>
      <c r="Q283" s="184"/>
      <c r="R283" s="184"/>
    </row>
    <row r="284" spans="1:18" s="330" customFormat="1" hidden="1" x14ac:dyDescent="0.25">
      <c r="A284" s="480" t="s">
        <v>164</v>
      </c>
      <c r="B284" s="481"/>
      <c r="C284" s="448" t="s">
        <v>165</v>
      </c>
      <c r="D284" s="449"/>
      <c r="E284" s="394" t="s">
        <v>43</v>
      </c>
      <c r="F284" s="394">
        <v>14</v>
      </c>
      <c r="G284" s="192">
        <v>0</v>
      </c>
      <c r="H284" s="394">
        <f t="shared" si="85"/>
        <v>0</v>
      </c>
      <c r="I284" s="192">
        <f t="shared" si="82"/>
        <v>0</v>
      </c>
      <c r="J284" s="192">
        <f t="shared" si="87"/>
        <v>0</v>
      </c>
      <c r="K284" s="192">
        <f t="shared" si="84"/>
        <v>0</v>
      </c>
      <c r="M284" s="184"/>
      <c r="N284" s="184"/>
      <c r="O284" s="184"/>
      <c r="P284" s="184"/>
      <c r="Q284" s="184"/>
      <c r="R284" s="184"/>
    </row>
    <row r="285" spans="1:18" s="330" customFormat="1" hidden="1" x14ac:dyDescent="0.25">
      <c r="A285" s="480" t="s">
        <v>176</v>
      </c>
      <c r="B285" s="481"/>
      <c r="C285" s="448" t="s">
        <v>177</v>
      </c>
      <c r="D285" s="449"/>
      <c r="E285" s="394" t="s">
        <v>43</v>
      </c>
      <c r="F285" s="394">
        <v>21</v>
      </c>
      <c r="G285" s="192">
        <v>0</v>
      </c>
      <c r="H285" s="394">
        <f t="shared" si="85"/>
        <v>0</v>
      </c>
      <c r="I285" s="192">
        <f t="shared" si="82"/>
        <v>0</v>
      </c>
      <c r="J285" s="192">
        <f t="shared" si="87"/>
        <v>0</v>
      </c>
      <c r="K285" s="192">
        <f t="shared" si="84"/>
        <v>0</v>
      </c>
      <c r="M285" s="184"/>
      <c r="N285" s="184"/>
      <c r="O285" s="184"/>
      <c r="P285" s="184"/>
      <c r="Q285" s="184"/>
      <c r="R285" s="184"/>
    </row>
    <row r="286" spans="1:18" s="330" customFormat="1" hidden="1" x14ac:dyDescent="0.25">
      <c r="A286" s="480" t="s">
        <v>178</v>
      </c>
      <c r="B286" s="481"/>
      <c r="C286" s="448" t="s">
        <v>179</v>
      </c>
      <c r="D286" s="449"/>
      <c r="E286" s="394" t="s">
        <v>43</v>
      </c>
      <c r="F286" s="394" t="s">
        <v>48</v>
      </c>
      <c r="G286" s="192">
        <v>0</v>
      </c>
      <c r="H286" s="394">
        <f t="shared" si="85"/>
        <v>0</v>
      </c>
      <c r="I286" s="192">
        <f t="shared" si="82"/>
        <v>0</v>
      </c>
      <c r="J286" s="192">
        <f t="shared" si="87"/>
        <v>0</v>
      </c>
      <c r="K286" s="192">
        <f t="shared" si="84"/>
        <v>0</v>
      </c>
      <c r="M286" s="184"/>
      <c r="N286" s="184"/>
      <c r="O286" s="184"/>
      <c r="P286" s="184"/>
      <c r="Q286" s="184"/>
      <c r="R286" s="184"/>
    </row>
    <row r="287" spans="1:18" s="330" customFormat="1" hidden="1" x14ac:dyDescent="0.25">
      <c r="A287" s="480" t="s">
        <v>180</v>
      </c>
      <c r="B287" s="481"/>
      <c r="C287" s="448" t="s">
        <v>181</v>
      </c>
      <c r="D287" s="449"/>
      <c r="E287" s="394" t="s">
        <v>43</v>
      </c>
      <c r="F287" s="394" t="s">
        <v>48</v>
      </c>
      <c r="G287" s="192">
        <v>0</v>
      </c>
      <c r="H287" s="394">
        <f t="shared" si="85"/>
        <v>0</v>
      </c>
      <c r="I287" s="192">
        <f t="shared" si="82"/>
        <v>0</v>
      </c>
      <c r="J287" s="192">
        <f t="shared" si="87"/>
        <v>0</v>
      </c>
      <c r="K287" s="192">
        <f t="shared" si="84"/>
        <v>0</v>
      </c>
      <c r="M287" s="184"/>
      <c r="N287" s="184"/>
      <c r="O287" s="184"/>
      <c r="P287" s="184"/>
      <c r="Q287" s="184"/>
      <c r="R287" s="184"/>
    </row>
    <row r="288" spans="1:18" s="330" customFormat="1" hidden="1" x14ac:dyDescent="0.25">
      <c r="A288" s="480" t="s">
        <v>182</v>
      </c>
      <c r="B288" s="481"/>
      <c r="C288" s="448" t="s">
        <v>183</v>
      </c>
      <c r="D288" s="449"/>
      <c r="E288" s="394" t="s">
        <v>43</v>
      </c>
      <c r="F288" s="394">
        <v>14</v>
      </c>
      <c r="G288" s="192">
        <v>0</v>
      </c>
      <c r="H288" s="394">
        <f t="shared" si="85"/>
        <v>0</v>
      </c>
      <c r="I288" s="192">
        <f t="shared" si="82"/>
        <v>0</v>
      </c>
      <c r="J288" s="192">
        <f t="shared" si="87"/>
        <v>0</v>
      </c>
      <c r="K288" s="192">
        <f t="shared" si="84"/>
        <v>0</v>
      </c>
      <c r="M288" s="184"/>
      <c r="N288" s="184"/>
      <c r="O288" s="184"/>
      <c r="P288" s="184"/>
      <c r="Q288" s="184"/>
      <c r="R288" s="184"/>
    </row>
    <row r="289" spans="1:18" s="330" customFormat="1" hidden="1" x14ac:dyDescent="0.25">
      <c r="A289" s="480" t="s">
        <v>184</v>
      </c>
      <c r="B289" s="481"/>
      <c r="C289" s="448" t="s">
        <v>185</v>
      </c>
      <c r="D289" s="449"/>
      <c r="E289" s="394" t="s">
        <v>43</v>
      </c>
      <c r="F289" s="394">
        <v>14</v>
      </c>
      <c r="G289" s="192">
        <v>0</v>
      </c>
      <c r="H289" s="394">
        <f t="shared" si="85"/>
        <v>0</v>
      </c>
      <c r="I289" s="192">
        <f t="shared" si="82"/>
        <v>0</v>
      </c>
      <c r="J289" s="192">
        <f t="shared" si="87"/>
        <v>0</v>
      </c>
      <c r="K289" s="192">
        <f t="shared" si="84"/>
        <v>0</v>
      </c>
      <c r="M289" s="184"/>
      <c r="N289" s="184"/>
      <c r="O289" s="184"/>
      <c r="P289" s="184"/>
      <c r="Q289" s="184"/>
      <c r="R289" s="184"/>
    </row>
    <row r="290" spans="1:18" s="330" customFormat="1" hidden="1" x14ac:dyDescent="0.25">
      <c r="A290" s="480" t="s">
        <v>186</v>
      </c>
      <c r="B290" s="481"/>
      <c r="C290" s="448" t="s">
        <v>187</v>
      </c>
      <c r="D290" s="449"/>
      <c r="E290" s="394" t="s">
        <v>43</v>
      </c>
      <c r="F290" s="394">
        <v>14</v>
      </c>
      <c r="G290" s="192">
        <v>0</v>
      </c>
      <c r="H290" s="394">
        <f t="shared" si="85"/>
        <v>0</v>
      </c>
      <c r="I290" s="192">
        <f t="shared" si="82"/>
        <v>0</v>
      </c>
      <c r="J290" s="192">
        <f t="shared" si="87"/>
        <v>0</v>
      </c>
      <c r="K290" s="192">
        <f t="shared" si="84"/>
        <v>0</v>
      </c>
      <c r="M290" s="184"/>
      <c r="N290" s="184"/>
      <c r="O290" s="184"/>
      <c r="P290" s="184"/>
      <c r="Q290" s="184"/>
      <c r="R290" s="184"/>
    </row>
    <row r="291" spans="1:18" s="330" customFormat="1" hidden="1" x14ac:dyDescent="0.25">
      <c r="A291" s="480" t="s">
        <v>188</v>
      </c>
      <c r="B291" s="481"/>
      <c r="C291" s="448" t="s">
        <v>189</v>
      </c>
      <c r="D291" s="449"/>
      <c r="E291" s="394" t="s">
        <v>43</v>
      </c>
      <c r="F291" s="394">
        <v>14</v>
      </c>
      <c r="G291" s="192">
        <v>0</v>
      </c>
      <c r="H291" s="394">
        <f t="shared" si="85"/>
        <v>0</v>
      </c>
      <c r="I291" s="192">
        <f t="shared" si="82"/>
        <v>0</v>
      </c>
      <c r="J291" s="192">
        <f t="shared" si="87"/>
        <v>0</v>
      </c>
      <c r="K291" s="192">
        <f t="shared" si="84"/>
        <v>0</v>
      </c>
      <c r="M291" s="184"/>
      <c r="N291" s="184"/>
      <c r="O291" s="184"/>
      <c r="P291" s="184"/>
      <c r="Q291" s="184"/>
      <c r="R291" s="184"/>
    </row>
    <row r="292" spans="1:18" s="281" customFormat="1" ht="15" hidden="1" customHeight="1" x14ac:dyDescent="0.25">
      <c r="A292" s="480" t="s">
        <v>190</v>
      </c>
      <c r="B292" s="481"/>
      <c r="C292" s="448" t="s">
        <v>191</v>
      </c>
      <c r="D292" s="449"/>
      <c r="E292" s="394" t="s">
        <v>43</v>
      </c>
      <c r="F292" s="394">
        <v>21</v>
      </c>
      <c r="G292" s="192">
        <v>0</v>
      </c>
      <c r="H292" s="394">
        <f t="shared" si="85"/>
        <v>0</v>
      </c>
      <c r="I292" s="192">
        <f t="shared" si="82"/>
        <v>0</v>
      </c>
      <c r="J292" s="192">
        <f t="shared" si="87"/>
        <v>0</v>
      </c>
      <c r="K292" s="192">
        <f t="shared" si="84"/>
        <v>0</v>
      </c>
      <c r="L292" s="330"/>
      <c r="M292" s="184"/>
      <c r="N292" s="184"/>
      <c r="O292" s="184"/>
      <c r="P292" s="184"/>
      <c r="Q292" s="184"/>
      <c r="R292" s="184"/>
    </row>
    <row r="293" spans="1:18" s="281" customFormat="1" hidden="1" x14ac:dyDescent="0.25">
      <c r="A293" s="480" t="s">
        <v>192</v>
      </c>
      <c r="B293" s="481"/>
      <c r="C293" s="448" t="s">
        <v>193</v>
      </c>
      <c r="D293" s="449"/>
      <c r="E293" s="394" t="s">
        <v>43</v>
      </c>
      <c r="F293" s="394" t="s">
        <v>48</v>
      </c>
      <c r="G293" s="192">
        <v>60</v>
      </c>
      <c r="H293" s="394">
        <f t="shared" si="85"/>
        <v>0</v>
      </c>
      <c r="I293" s="192">
        <f t="shared" si="82"/>
        <v>60</v>
      </c>
      <c r="J293" s="192">
        <f t="shared" si="87"/>
        <v>0</v>
      </c>
      <c r="K293" s="192">
        <f t="shared" si="84"/>
        <v>0</v>
      </c>
      <c r="L293" s="330"/>
      <c r="M293" s="184"/>
      <c r="N293" s="184"/>
      <c r="O293" s="184"/>
      <c r="P293" s="184"/>
      <c r="Q293" s="184"/>
      <c r="R293" s="184"/>
    </row>
    <row r="294" spans="1:18" s="281" customFormat="1" ht="15" hidden="1" customHeight="1" x14ac:dyDescent="0.25">
      <c r="A294" s="480" t="s">
        <v>194</v>
      </c>
      <c r="B294" s="481"/>
      <c r="C294" s="448" t="s">
        <v>195</v>
      </c>
      <c r="D294" s="449"/>
      <c r="E294" s="394" t="s">
        <v>43</v>
      </c>
      <c r="F294" s="394" t="s">
        <v>48</v>
      </c>
      <c r="G294" s="192">
        <v>468</v>
      </c>
      <c r="H294" s="394">
        <f t="shared" si="85"/>
        <v>0</v>
      </c>
      <c r="I294" s="192">
        <f t="shared" si="82"/>
        <v>468</v>
      </c>
      <c r="J294" s="192">
        <f t="shared" si="87"/>
        <v>0</v>
      </c>
      <c r="K294" s="192">
        <f t="shared" si="84"/>
        <v>0</v>
      </c>
      <c r="L294" s="330"/>
      <c r="M294" s="184"/>
      <c r="N294" s="184"/>
      <c r="O294" s="184"/>
      <c r="P294" s="184"/>
      <c r="Q294" s="184"/>
      <c r="R294" s="184"/>
    </row>
    <row r="295" spans="1:18" s="281" customFormat="1" ht="15" hidden="1" customHeight="1" x14ac:dyDescent="0.25">
      <c r="A295" s="452"/>
      <c r="B295" s="453"/>
      <c r="C295" s="454"/>
      <c r="D295" s="453"/>
      <c r="E295" s="193"/>
      <c r="F295" s="193"/>
      <c r="G295" s="194"/>
      <c r="H295" s="193"/>
      <c r="I295" s="194"/>
      <c r="J295" s="194"/>
      <c r="K295" s="175"/>
      <c r="L295" s="330"/>
      <c r="M295" s="184"/>
      <c r="N295" s="184"/>
      <c r="O295" s="184"/>
      <c r="P295" s="184"/>
      <c r="Q295" s="184"/>
      <c r="R295" s="184"/>
    </row>
    <row r="296" spans="1:18" s="281" customFormat="1" ht="15" hidden="1" customHeight="1" x14ac:dyDescent="0.25">
      <c r="A296" s="472" t="s">
        <v>196</v>
      </c>
      <c r="B296" s="473"/>
      <c r="C296" s="472" t="s">
        <v>197</v>
      </c>
      <c r="D296" s="473"/>
      <c r="E296" s="178" t="s">
        <v>43</v>
      </c>
      <c r="F296" s="178">
        <v>14</v>
      </c>
      <c r="G296" s="179">
        <v>11900</v>
      </c>
      <c r="H296" s="180">
        <v>0</v>
      </c>
      <c r="I296" s="179">
        <f t="shared" ref="I296:I322" si="88">ROUND(G296-((G296*J296)/100),2)</f>
        <v>11900</v>
      </c>
      <c r="J296" s="179">
        <f t="shared" ref="J296" si="89">K$1</f>
        <v>0</v>
      </c>
      <c r="K296" s="179">
        <f t="shared" ref="K296:K322" si="90">ROUND((H296*I296),2)</f>
        <v>0</v>
      </c>
      <c r="L296" s="330"/>
      <c r="M296" s="184"/>
      <c r="N296" s="184"/>
      <c r="O296" s="184"/>
      <c r="P296" s="184"/>
      <c r="Q296" s="184"/>
      <c r="R296" s="184"/>
    </row>
    <row r="297" spans="1:18" s="281" customFormat="1" ht="15" hidden="1" customHeight="1" x14ac:dyDescent="0.25">
      <c r="A297" s="476" t="s">
        <v>198</v>
      </c>
      <c r="B297" s="477"/>
      <c r="C297" s="478" t="s">
        <v>199</v>
      </c>
      <c r="D297" s="479"/>
      <c r="E297" s="394">
        <v>12</v>
      </c>
      <c r="F297" s="394" t="s">
        <v>48</v>
      </c>
      <c r="G297" s="192">
        <v>1071</v>
      </c>
      <c r="H297" s="394">
        <f>H296</f>
        <v>0</v>
      </c>
      <c r="I297" s="192">
        <f t="shared" si="88"/>
        <v>1071</v>
      </c>
      <c r="J297" s="192">
        <f>$K$2</f>
        <v>0</v>
      </c>
      <c r="K297" s="192">
        <f t="shared" si="90"/>
        <v>0</v>
      </c>
      <c r="L297" s="330"/>
      <c r="M297" s="184"/>
      <c r="N297" s="184"/>
      <c r="O297" s="184"/>
      <c r="P297" s="184"/>
      <c r="Q297" s="184"/>
      <c r="R297" s="184"/>
    </row>
    <row r="298" spans="1:18" s="281" customFormat="1" ht="15" hidden="1" customHeight="1" x14ac:dyDescent="0.25">
      <c r="A298" s="476" t="s">
        <v>200</v>
      </c>
      <c r="B298" s="477"/>
      <c r="C298" s="478" t="s">
        <v>201</v>
      </c>
      <c r="D298" s="479"/>
      <c r="E298" s="394" t="s">
        <v>43</v>
      </c>
      <c r="F298" s="394">
        <v>14</v>
      </c>
      <c r="G298" s="192">
        <v>30</v>
      </c>
      <c r="H298" s="394">
        <f t="shared" ref="H298:H322" si="91">H297</f>
        <v>0</v>
      </c>
      <c r="I298" s="192">
        <f t="shared" si="88"/>
        <v>30</v>
      </c>
      <c r="J298" s="192">
        <f t="shared" ref="J298:J300" si="92">K$1</f>
        <v>0</v>
      </c>
      <c r="K298" s="192">
        <f t="shared" si="90"/>
        <v>0</v>
      </c>
      <c r="L298" s="330"/>
      <c r="M298" s="184"/>
      <c r="N298" s="184"/>
      <c r="O298" s="184"/>
      <c r="P298" s="184"/>
      <c r="Q298" s="184"/>
      <c r="R298" s="184"/>
    </row>
    <row r="299" spans="1:18" s="281" customFormat="1" ht="15" hidden="1" customHeight="1" x14ac:dyDescent="0.25">
      <c r="A299" s="476" t="s">
        <v>164</v>
      </c>
      <c r="B299" s="477"/>
      <c r="C299" s="478" t="s">
        <v>165</v>
      </c>
      <c r="D299" s="479"/>
      <c r="E299" s="394" t="s">
        <v>43</v>
      </c>
      <c r="F299" s="394">
        <v>14</v>
      </c>
      <c r="G299" s="192">
        <v>0</v>
      </c>
      <c r="H299" s="394">
        <f t="shared" si="91"/>
        <v>0</v>
      </c>
      <c r="I299" s="192">
        <f t="shared" si="88"/>
        <v>0</v>
      </c>
      <c r="J299" s="192">
        <f t="shared" si="92"/>
        <v>0</v>
      </c>
      <c r="K299" s="192">
        <f t="shared" si="90"/>
        <v>0</v>
      </c>
      <c r="L299" s="330"/>
      <c r="M299" s="184"/>
      <c r="N299" s="184"/>
      <c r="O299" s="184"/>
      <c r="P299" s="184"/>
      <c r="Q299" s="184"/>
      <c r="R299" s="184"/>
    </row>
    <row r="300" spans="1:18" s="281" customFormat="1" ht="15" hidden="1" customHeight="1" x14ac:dyDescent="0.25">
      <c r="A300" s="476" t="s">
        <v>202</v>
      </c>
      <c r="B300" s="477"/>
      <c r="C300" s="478" t="s">
        <v>203</v>
      </c>
      <c r="D300" s="479"/>
      <c r="E300" s="394" t="s">
        <v>43</v>
      </c>
      <c r="F300" s="394">
        <v>14</v>
      </c>
      <c r="G300" s="192">
        <v>468</v>
      </c>
      <c r="H300" s="394">
        <f t="shared" si="91"/>
        <v>0</v>
      </c>
      <c r="I300" s="192">
        <f t="shared" si="88"/>
        <v>468</v>
      </c>
      <c r="J300" s="192">
        <f t="shared" si="92"/>
        <v>0</v>
      </c>
      <c r="K300" s="192">
        <f t="shared" si="90"/>
        <v>0</v>
      </c>
      <c r="L300" s="330"/>
      <c r="M300" s="184"/>
      <c r="N300" s="184"/>
      <c r="O300" s="184"/>
      <c r="P300" s="184"/>
      <c r="Q300" s="184"/>
      <c r="R300" s="184"/>
    </row>
    <row r="301" spans="1:18" s="281" customFormat="1" ht="15" hidden="1" customHeight="1" x14ac:dyDescent="0.25">
      <c r="A301" s="476" t="s">
        <v>204</v>
      </c>
      <c r="B301" s="477"/>
      <c r="C301" s="478" t="s">
        <v>205</v>
      </c>
      <c r="D301" s="479"/>
      <c r="E301" s="394">
        <v>12</v>
      </c>
      <c r="F301" s="394" t="s">
        <v>48</v>
      </c>
      <c r="G301" s="192">
        <v>42</v>
      </c>
      <c r="H301" s="394">
        <f t="shared" si="91"/>
        <v>0</v>
      </c>
      <c r="I301" s="192">
        <f t="shared" si="88"/>
        <v>42</v>
      </c>
      <c r="J301" s="192">
        <f>$K$2</f>
        <v>0</v>
      </c>
      <c r="K301" s="192">
        <f t="shared" si="90"/>
        <v>0</v>
      </c>
      <c r="L301" s="330"/>
      <c r="M301" s="184"/>
      <c r="N301" s="184"/>
      <c r="O301" s="184"/>
      <c r="P301" s="184"/>
      <c r="Q301" s="184"/>
      <c r="R301" s="184"/>
    </row>
    <row r="302" spans="1:18" s="281" customFormat="1" hidden="1" x14ac:dyDescent="0.25">
      <c r="A302" s="476" t="s">
        <v>168</v>
      </c>
      <c r="B302" s="477"/>
      <c r="C302" s="478" t="s">
        <v>169</v>
      </c>
      <c r="D302" s="479"/>
      <c r="E302" s="394" t="s">
        <v>43</v>
      </c>
      <c r="F302" s="394">
        <v>14</v>
      </c>
      <c r="G302" s="192">
        <v>1500</v>
      </c>
      <c r="H302" s="394">
        <f t="shared" si="91"/>
        <v>0</v>
      </c>
      <c r="I302" s="192">
        <f t="shared" si="88"/>
        <v>1500</v>
      </c>
      <c r="J302" s="192">
        <f t="shared" ref="J302" si="93">K$1</f>
        <v>0</v>
      </c>
      <c r="K302" s="192">
        <f t="shared" si="90"/>
        <v>0</v>
      </c>
      <c r="L302" s="330"/>
      <c r="M302" s="184"/>
      <c r="N302" s="184"/>
      <c r="O302" s="184"/>
      <c r="P302" s="184"/>
      <c r="Q302" s="184"/>
      <c r="R302" s="184"/>
    </row>
    <row r="303" spans="1:18" s="176" customFormat="1" hidden="1" x14ac:dyDescent="0.25">
      <c r="A303" s="476" t="s">
        <v>170</v>
      </c>
      <c r="B303" s="477"/>
      <c r="C303" s="478" t="s">
        <v>171</v>
      </c>
      <c r="D303" s="479"/>
      <c r="E303" s="394">
        <v>12</v>
      </c>
      <c r="F303" s="394" t="s">
        <v>48</v>
      </c>
      <c r="G303" s="192">
        <v>259</v>
      </c>
      <c r="H303" s="394">
        <f t="shared" si="91"/>
        <v>0</v>
      </c>
      <c r="I303" s="192">
        <f t="shared" si="88"/>
        <v>259</v>
      </c>
      <c r="J303" s="192">
        <f>$K$2</f>
        <v>0</v>
      </c>
      <c r="K303" s="192">
        <f t="shared" si="90"/>
        <v>0</v>
      </c>
      <c r="M303" s="185"/>
      <c r="N303" s="185"/>
      <c r="O303" s="185"/>
      <c r="P303" s="185"/>
      <c r="Q303" s="185"/>
      <c r="R303" s="185"/>
    </row>
    <row r="304" spans="1:18" s="281" customFormat="1" hidden="1" x14ac:dyDescent="0.25">
      <c r="A304" s="476" t="s">
        <v>172</v>
      </c>
      <c r="B304" s="477"/>
      <c r="C304" s="478" t="s">
        <v>173</v>
      </c>
      <c r="D304" s="479"/>
      <c r="E304" s="394" t="s">
        <v>43</v>
      </c>
      <c r="F304" s="394">
        <v>14</v>
      </c>
      <c r="G304" s="192">
        <v>99</v>
      </c>
      <c r="H304" s="394">
        <f t="shared" si="91"/>
        <v>0</v>
      </c>
      <c r="I304" s="192">
        <f t="shared" si="88"/>
        <v>99</v>
      </c>
      <c r="J304" s="192">
        <f t="shared" ref="J304:J322" si="94">K$1</f>
        <v>0</v>
      </c>
      <c r="K304" s="192">
        <f t="shared" si="90"/>
        <v>0</v>
      </c>
      <c r="L304" s="330"/>
      <c r="M304" s="184"/>
      <c r="N304" s="184"/>
      <c r="O304" s="184"/>
      <c r="P304" s="184"/>
      <c r="Q304" s="184"/>
      <c r="R304" s="184"/>
    </row>
    <row r="305" spans="1:39" s="281" customFormat="1" hidden="1" x14ac:dyDescent="0.25">
      <c r="A305" s="476" t="s">
        <v>206</v>
      </c>
      <c r="B305" s="477"/>
      <c r="C305" s="478" t="s">
        <v>207</v>
      </c>
      <c r="D305" s="479"/>
      <c r="E305" s="394" t="s">
        <v>43</v>
      </c>
      <c r="F305" s="394">
        <v>14</v>
      </c>
      <c r="G305" s="192">
        <v>499</v>
      </c>
      <c r="H305" s="394">
        <f t="shared" si="91"/>
        <v>0</v>
      </c>
      <c r="I305" s="192">
        <f t="shared" si="88"/>
        <v>499</v>
      </c>
      <c r="J305" s="192">
        <f t="shared" si="94"/>
        <v>0</v>
      </c>
      <c r="K305" s="192">
        <f t="shared" si="90"/>
        <v>0</v>
      </c>
      <c r="L305" s="330"/>
      <c r="M305" s="184"/>
      <c r="N305" s="184"/>
      <c r="O305" s="184"/>
      <c r="P305" s="184"/>
      <c r="Q305" s="184"/>
      <c r="R305" s="184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</row>
    <row r="306" spans="1:39" s="281" customFormat="1" hidden="1" x14ac:dyDescent="0.25">
      <c r="A306" s="476" t="s">
        <v>208</v>
      </c>
      <c r="B306" s="477"/>
      <c r="C306" s="478" t="s">
        <v>209</v>
      </c>
      <c r="D306" s="479"/>
      <c r="E306" s="394" t="s">
        <v>43</v>
      </c>
      <c r="F306" s="394">
        <v>14</v>
      </c>
      <c r="G306" s="192">
        <v>0</v>
      </c>
      <c r="H306" s="394">
        <f t="shared" si="91"/>
        <v>0</v>
      </c>
      <c r="I306" s="192">
        <f t="shared" si="88"/>
        <v>0</v>
      </c>
      <c r="J306" s="192">
        <f t="shared" si="94"/>
        <v>0</v>
      </c>
      <c r="K306" s="192">
        <f t="shared" si="90"/>
        <v>0</v>
      </c>
      <c r="L306" s="330"/>
      <c r="M306" s="184"/>
      <c r="N306" s="184"/>
      <c r="O306" s="184"/>
      <c r="P306" s="184"/>
      <c r="Q306" s="184"/>
      <c r="R306" s="184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</row>
    <row r="307" spans="1:39" s="281" customFormat="1" hidden="1" x14ac:dyDescent="0.25">
      <c r="A307" s="476" t="s">
        <v>210</v>
      </c>
      <c r="B307" s="477"/>
      <c r="C307" s="478" t="s">
        <v>211</v>
      </c>
      <c r="D307" s="479"/>
      <c r="E307" s="394" t="s">
        <v>43</v>
      </c>
      <c r="F307" s="394">
        <v>14</v>
      </c>
      <c r="G307" s="192">
        <v>0</v>
      </c>
      <c r="H307" s="394">
        <f t="shared" si="91"/>
        <v>0</v>
      </c>
      <c r="I307" s="192">
        <f t="shared" si="88"/>
        <v>0</v>
      </c>
      <c r="J307" s="192">
        <f t="shared" si="94"/>
        <v>0</v>
      </c>
      <c r="K307" s="192">
        <f t="shared" si="90"/>
        <v>0</v>
      </c>
      <c r="L307" s="330"/>
      <c r="M307" s="184"/>
      <c r="N307" s="184"/>
      <c r="O307" s="184"/>
      <c r="P307" s="184"/>
      <c r="Q307" s="184"/>
      <c r="R307" s="184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</row>
    <row r="308" spans="1:39" s="281" customFormat="1" hidden="1" x14ac:dyDescent="0.25">
      <c r="A308" s="476" t="s">
        <v>212</v>
      </c>
      <c r="B308" s="477"/>
      <c r="C308" s="478" t="s">
        <v>213</v>
      </c>
      <c r="D308" s="479"/>
      <c r="E308" s="394" t="s">
        <v>43</v>
      </c>
      <c r="F308" s="394">
        <v>14</v>
      </c>
      <c r="G308" s="192">
        <v>0</v>
      </c>
      <c r="H308" s="394">
        <f t="shared" si="91"/>
        <v>0</v>
      </c>
      <c r="I308" s="192">
        <f t="shared" si="88"/>
        <v>0</v>
      </c>
      <c r="J308" s="192">
        <f t="shared" si="94"/>
        <v>0</v>
      </c>
      <c r="K308" s="192">
        <f t="shared" si="90"/>
        <v>0</v>
      </c>
      <c r="L308" s="330"/>
      <c r="M308" s="184"/>
      <c r="N308" s="184"/>
      <c r="O308" s="184"/>
      <c r="P308" s="184"/>
      <c r="Q308" s="184"/>
      <c r="R308" s="184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</row>
    <row r="309" spans="1:39" s="281" customFormat="1" hidden="1" x14ac:dyDescent="0.25">
      <c r="A309" s="476" t="s">
        <v>214</v>
      </c>
      <c r="B309" s="477"/>
      <c r="C309" s="478" t="s">
        <v>215</v>
      </c>
      <c r="D309" s="479"/>
      <c r="E309" s="394" t="s">
        <v>43</v>
      </c>
      <c r="F309" s="394">
        <v>14</v>
      </c>
      <c r="G309" s="192">
        <v>0</v>
      </c>
      <c r="H309" s="394">
        <f t="shared" si="91"/>
        <v>0</v>
      </c>
      <c r="I309" s="192">
        <f t="shared" si="88"/>
        <v>0</v>
      </c>
      <c r="J309" s="192">
        <f t="shared" si="94"/>
        <v>0</v>
      </c>
      <c r="K309" s="192">
        <f t="shared" si="90"/>
        <v>0</v>
      </c>
      <c r="L309" s="330"/>
      <c r="M309" s="184"/>
      <c r="N309" s="184"/>
      <c r="O309" s="184"/>
      <c r="P309" s="184"/>
      <c r="Q309" s="184"/>
      <c r="R309" s="184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</row>
    <row r="310" spans="1:39" s="281" customFormat="1" hidden="1" x14ac:dyDescent="0.25">
      <c r="A310" s="476" t="s">
        <v>216</v>
      </c>
      <c r="B310" s="477"/>
      <c r="C310" s="478" t="s">
        <v>217</v>
      </c>
      <c r="D310" s="479"/>
      <c r="E310" s="394" t="s">
        <v>43</v>
      </c>
      <c r="F310" s="394">
        <v>14</v>
      </c>
      <c r="G310" s="192">
        <v>0</v>
      </c>
      <c r="H310" s="394">
        <f t="shared" si="91"/>
        <v>0</v>
      </c>
      <c r="I310" s="192">
        <f t="shared" si="88"/>
        <v>0</v>
      </c>
      <c r="J310" s="192">
        <f t="shared" si="94"/>
        <v>0</v>
      </c>
      <c r="K310" s="192">
        <f t="shared" si="90"/>
        <v>0</v>
      </c>
      <c r="L310" s="330"/>
      <c r="M310" s="184"/>
      <c r="N310" s="184"/>
      <c r="O310" s="184"/>
      <c r="P310" s="184"/>
      <c r="Q310" s="184"/>
      <c r="R310" s="184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</row>
    <row r="311" spans="1:39" s="281" customFormat="1" hidden="1" x14ac:dyDescent="0.25">
      <c r="A311" s="476" t="s">
        <v>164</v>
      </c>
      <c r="B311" s="477"/>
      <c r="C311" s="478" t="s">
        <v>165</v>
      </c>
      <c r="D311" s="479"/>
      <c r="E311" s="394" t="s">
        <v>43</v>
      </c>
      <c r="F311" s="394">
        <v>14</v>
      </c>
      <c r="G311" s="192">
        <v>0</v>
      </c>
      <c r="H311" s="394">
        <f t="shared" si="91"/>
        <v>0</v>
      </c>
      <c r="I311" s="192">
        <f t="shared" si="88"/>
        <v>0</v>
      </c>
      <c r="J311" s="192">
        <f t="shared" si="94"/>
        <v>0</v>
      </c>
      <c r="K311" s="192">
        <f t="shared" si="90"/>
        <v>0</v>
      </c>
      <c r="L311" s="330"/>
      <c r="M311" s="184"/>
      <c r="N311" s="184"/>
      <c r="O311" s="184"/>
      <c r="P311" s="184"/>
      <c r="Q311" s="184"/>
      <c r="R311" s="184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</row>
    <row r="312" spans="1:39" s="281" customFormat="1" hidden="1" x14ac:dyDescent="0.25">
      <c r="A312" s="476" t="s">
        <v>218</v>
      </c>
      <c r="B312" s="477"/>
      <c r="C312" s="478" t="s">
        <v>219</v>
      </c>
      <c r="D312" s="479"/>
      <c r="E312" s="394" t="s">
        <v>43</v>
      </c>
      <c r="F312" s="394">
        <v>14</v>
      </c>
      <c r="G312" s="192">
        <v>0</v>
      </c>
      <c r="H312" s="394">
        <f t="shared" si="91"/>
        <v>0</v>
      </c>
      <c r="I312" s="192">
        <f t="shared" si="88"/>
        <v>0</v>
      </c>
      <c r="J312" s="192">
        <f t="shared" si="94"/>
        <v>0</v>
      </c>
      <c r="K312" s="192">
        <f t="shared" si="90"/>
        <v>0</v>
      </c>
      <c r="L312" s="330"/>
      <c r="M312" s="184"/>
      <c r="N312" s="184"/>
      <c r="O312" s="184"/>
      <c r="P312" s="184"/>
      <c r="Q312" s="184"/>
      <c r="R312" s="184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</row>
    <row r="313" spans="1:39" s="281" customFormat="1" hidden="1" x14ac:dyDescent="0.25">
      <c r="A313" s="476" t="s">
        <v>220</v>
      </c>
      <c r="B313" s="477"/>
      <c r="C313" s="478" t="s">
        <v>221</v>
      </c>
      <c r="D313" s="479"/>
      <c r="E313" s="394" t="s">
        <v>43</v>
      </c>
      <c r="F313" s="394">
        <v>14</v>
      </c>
      <c r="G313" s="192">
        <v>0</v>
      </c>
      <c r="H313" s="394">
        <f t="shared" si="91"/>
        <v>0</v>
      </c>
      <c r="I313" s="192">
        <f t="shared" si="88"/>
        <v>0</v>
      </c>
      <c r="J313" s="192">
        <f t="shared" si="94"/>
        <v>0</v>
      </c>
      <c r="K313" s="192">
        <f t="shared" si="90"/>
        <v>0</v>
      </c>
      <c r="L313" s="330"/>
      <c r="M313" s="184"/>
      <c r="N313" s="184"/>
      <c r="O313" s="184"/>
      <c r="P313" s="184"/>
      <c r="Q313" s="184"/>
      <c r="R313" s="184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</row>
    <row r="314" spans="1:39" s="281" customFormat="1" hidden="1" x14ac:dyDescent="0.25">
      <c r="A314" s="476" t="s">
        <v>222</v>
      </c>
      <c r="B314" s="477"/>
      <c r="C314" s="478" t="s">
        <v>223</v>
      </c>
      <c r="D314" s="479"/>
      <c r="E314" s="394" t="s">
        <v>43</v>
      </c>
      <c r="F314" s="394">
        <v>14</v>
      </c>
      <c r="G314" s="192">
        <v>0</v>
      </c>
      <c r="H314" s="394">
        <f t="shared" si="91"/>
        <v>0</v>
      </c>
      <c r="I314" s="192">
        <f t="shared" si="88"/>
        <v>0</v>
      </c>
      <c r="J314" s="192">
        <f t="shared" si="94"/>
        <v>0</v>
      </c>
      <c r="K314" s="192">
        <f t="shared" si="90"/>
        <v>0</v>
      </c>
      <c r="L314" s="330"/>
      <c r="M314" s="184"/>
      <c r="N314" s="184"/>
      <c r="O314" s="184"/>
      <c r="P314" s="184"/>
      <c r="Q314" s="184"/>
      <c r="R314" s="184"/>
      <c r="S314" s="330"/>
      <c r="T314" s="330"/>
      <c r="U314" s="330"/>
      <c r="V314" s="330"/>
      <c r="W314" s="330"/>
      <c r="X314" s="330"/>
      <c r="Y314" s="330"/>
      <c r="Z314" s="330"/>
      <c r="AA314" s="330"/>
      <c r="AB314" s="330"/>
      <c r="AC314" s="330"/>
      <c r="AD314" s="330"/>
      <c r="AE314" s="330"/>
      <c r="AF314" s="330"/>
      <c r="AG314" s="330"/>
      <c r="AH314" s="330"/>
      <c r="AI314" s="330"/>
      <c r="AJ314" s="330"/>
      <c r="AK314" s="330"/>
      <c r="AL314" s="330"/>
      <c r="AM314" s="330"/>
    </row>
    <row r="315" spans="1:39" s="281" customFormat="1" hidden="1" x14ac:dyDescent="0.25">
      <c r="A315" s="476" t="s">
        <v>224</v>
      </c>
      <c r="B315" s="477"/>
      <c r="C315" s="478" t="s">
        <v>225</v>
      </c>
      <c r="D315" s="479"/>
      <c r="E315" s="394" t="s">
        <v>43</v>
      </c>
      <c r="F315" s="394">
        <v>14</v>
      </c>
      <c r="G315" s="192">
        <v>0</v>
      </c>
      <c r="H315" s="394">
        <f t="shared" si="91"/>
        <v>0</v>
      </c>
      <c r="I315" s="192">
        <f t="shared" si="88"/>
        <v>0</v>
      </c>
      <c r="J315" s="192">
        <f t="shared" si="94"/>
        <v>0</v>
      </c>
      <c r="K315" s="192">
        <f t="shared" si="90"/>
        <v>0</v>
      </c>
      <c r="L315" s="330"/>
      <c r="M315" s="184"/>
      <c r="N315" s="184"/>
      <c r="O315" s="184"/>
      <c r="P315" s="184"/>
      <c r="Q315" s="184"/>
      <c r="R315" s="184"/>
      <c r="S315" s="330"/>
      <c r="T315" s="330"/>
      <c r="U315" s="330"/>
      <c r="V315" s="330"/>
      <c r="W315" s="330"/>
      <c r="X315" s="330"/>
      <c r="Y315" s="330"/>
      <c r="Z315" s="330"/>
      <c r="AA315" s="330"/>
      <c r="AB315" s="330"/>
      <c r="AC315" s="330"/>
      <c r="AD315" s="330"/>
      <c r="AE315" s="330"/>
      <c r="AF315" s="330"/>
      <c r="AG315" s="330"/>
      <c r="AH315" s="330"/>
      <c r="AI315" s="330"/>
      <c r="AJ315" s="330"/>
      <c r="AK315" s="330"/>
      <c r="AL315" s="330"/>
      <c r="AM315" s="330"/>
    </row>
    <row r="316" spans="1:39" s="281" customFormat="1" hidden="1" x14ac:dyDescent="0.25">
      <c r="A316" s="476" t="s">
        <v>226</v>
      </c>
      <c r="B316" s="477"/>
      <c r="C316" s="478" t="s">
        <v>227</v>
      </c>
      <c r="D316" s="479"/>
      <c r="E316" s="394" t="s">
        <v>43</v>
      </c>
      <c r="F316" s="394">
        <v>14</v>
      </c>
      <c r="G316" s="192">
        <v>0</v>
      </c>
      <c r="H316" s="394">
        <f t="shared" si="91"/>
        <v>0</v>
      </c>
      <c r="I316" s="192">
        <f t="shared" si="88"/>
        <v>0</v>
      </c>
      <c r="J316" s="192">
        <f t="shared" si="94"/>
        <v>0</v>
      </c>
      <c r="K316" s="192">
        <f t="shared" si="90"/>
        <v>0</v>
      </c>
      <c r="L316" s="330"/>
      <c r="M316" s="184"/>
      <c r="N316" s="184"/>
      <c r="O316" s="184"/>
      <c r="P316" s="184"/>
      <c r="Q316" s="184"/>
      <c r="R316" s="184"/>
      <c r="S316" s="330"/>
      <c r="T316" s="330"/>
      <c r="U316" s="330"/>
      <c r="V316" s="330"/>
      <c r="W316" s="330"/>
      <c r="X316" s="330"/>
      <c r="Y316" s="330"/>
      <c r="Z316" s="330"/>
      <c r="AA316" s="330"/>
      <c r="AB316" s="330"/>
      <c r="AC316" s="330"/>
      <c r="AD316" s="330"/>
      <c r="AE316" s="330"/>
      <c r="AF316" s="330"/>
      <c r="AG316" s="330"/>
      <c r="AH316" s="330"/>
      <c r="AI316" s="330"/>
      <c r="AJ316" s="330"/>
      <c r="AK316" s="330"/>
      <c r="AL316" s="330"/>
      <c r="AM316" s="330"/>
    </row>
    <row r="317" spans="1:39" s="281" customFormat="1" hidden="1" x14ac:dyDescent="0.25">
      <c r="A317" s="476" t="s">
        <v>176</v>
      </c>
      <c r="B317" s="477"/>
      <c r="C317" s="478" t="s">
        <v>177</v>
      </c>
      <c r="D317" s="479"/>
      <c r="E317" s="394" t="s">
        <v>43</v>
      </c>
      <c r="F317" s="394">
        <v>21</v>
      </c>
      <c r="G317" s="192">
        <v>0</v>
      </c>
      <c r="H317" s="394">
        <f t="shared" si="91"/>
        <v>0</v>
      </c>
      <c r="I317" s="192">
        <f t="shared" si="88"/>
        <v>0</v>
      </c>
      <c r="J317" s="192">
        <f t="shared" si="94"/>
        <v>0</v>
      </c>
      <c r="K317" s="192">
        <f t="shared" si="90"/>
        <v>0</v>
      </c>
      <c r="L317" s="330"/>
      <c r="M317" s="184"/>
      <c r="N317" s="184"/>
      <c r="O317" s="184"/>
      <c r="P317" s="184"/>
      <c r="Q317" s="184"/>
      <c r="R317" s="184"/>
      <c r="S317" s="330"/>
      <c r="T317" s="330"/>
      <c r="U317" s="330"/>
      <c r="V317" s="330"/>
      <c r="W317" s="330"/>
      <c r="X317" s="330"/>
      <c r="Y317" s="330"/>
      <c r="Z317" s="330"/>
      <c r="AA317" s="330"/>
      <c r="AB317" s="330"/>
      <c r="AC317" s="330"/>
      <c r="AD317" s="330"/>
      <c r="AE317" s="330"/>
      <c r="AF317" s="330"/>
      <c r="AG317" s="330"/>
      <c r="AH317" s="330"/>
      <c r="AI317" s="330"/>
      <c r="AJ317" s="330"/>
      <c r="AK317" s="330"/>
      <c r="AL317" s="330"/>
      <c r="AM317" s="330"/>
    </row>
    <row r="318" spans="1:39" s="281" customFormat="1" hidden="1" x14ac:dyDescent="0.25">
      <c r="A318" s="476" t="s">
        <v>190</v>
      </c>
      <c r="B318" s="477"/>
      <c r="C318" s="478" t="s">
        <v>191</v>
      </c>
      <c r="D318" s="479"/>
      <c r="E318" s="394" t="s">
        <v>43</v>
      </c>
      <c r="F318" s="394">
        <v>21</v>
      </c>
      <c r="G318" s="192">
        <v>0</v>
      </c>
      <c r="H318" s="394">
        <f t="shared" si="91"/>
        <v>0</v>
      </c>
      <c r="I318" s="192">
        <f t="shared" si="88"/>
        <v>0</v>
      </c>
      <c r="J318" s="192">
        <f t="shared" si="94"/>
        <v>0</v>
      </c>
      <c r="K318" s="192">
        <f t="shared" si="90"/>
        <v>0</v>
      </c>
      <c r="L318" s="330"/>
      <c r="M318" s="184"/>
      <c r="N318" s="184"/>
      <c r="O318" s="184"/>
      <c r="P318" s="184"/>
      <c r="Q318" s="184"/>
      <c r="R318" s="184"/>
      <c r="S318" s="330"/>
      <c r="T318" s="330"/>
      <c r="U318" s="330"/>
      <c r="V318" s="330"/>
      <c r="W318" s="330"/>
      <c r="X318" s="330"/>
      <c r="Y318" s="330"/>
      <c r="Z318" s="330"/>
      <c r="AA318" s="330"/>
      <c r="AB318" s="330"/>
      <c r="AC318" s="330"/>
      <c r="AD318" s="330"/>
      <c r="AE318" s="330"/>
      <c r="AF318" s="330"/>
      <c r="AG318" s="330"/>
      <c r="AH318" s="330"/>
      <c r="AI318" s="330"/>
      <c r="AJ318" s="330"/>
      <c r="AK318" s="330"/>
      <c r="AL318" s="330"/>
      <c r="AM318" s="330"/>
    </row>
    <row r="319" spans="1:39" s="281" customFormat="1" hidden="1" x14ac:dyDescent="0.25">
      <c r="A319" s="476" t="s">
        <v>228</v>
      </c>
      <c r="B319" s="477"/>
      <c r="C319" s="478" t="s">
        <v>229</v>
      </c>
      <c r="D319" s="479"/>
      <c r="E319" s="394" t="s">
        <v>43</v>
      </c>
      <c r="F319" s="394">
        <v>14</v>
      </c>
      <c r="G319" s="192">
        <v>0</v>
      </c>
      <c r="H319" s="394">
        <f>H318*2</f>
        <v>0</v>
      </c>
      <c r="I319" s="192">
        <f t="shared" si="88"/>
        <v>0</v>
      </c>
      <c r="J319" s="192">
        <f t="shared" si="94"/>
        <v>0</v>
      </c>
      <c r="K319" s="192">
        <f t="shared" si="90"/>
        <v>0</v>
      </c>
      <c r="L319" s="330"/>
      <c r="M319" s="184"/>
      <c r="N319" s="184"/>
      <c r="O319" s="184"/>
      <c r="P319" s="184"/>
      <c r="Q319" s="184"/>
      <c r="R319" s="184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</row>
    <row r="320" spans="1:39" s="281" customFormat="1" hidden="1" x14ac:dyDescent="0.25">
      <c r="A320" s="476" t="s">
        <v>230</v>
      </c>
      <c r="B320" s="477"/>
      <c r="C320" s="478" t="s">
        <v>231</v>
      </c>
      <c r="D320" s="479"/>
      <c r="E320" s="394" t="s">
        <v>43</v>
      </c>
      <c r="F320" s="394">
        <v>14</v>
      </c>
      <c r="G320" s="192">
        <v>0</v>
      </c>
      <c r="H320" s="394">
        <f>H297</f>
        <v>0</v>
      </c>
      <c r="I320" s="192">
        <f t="shared" si="88"/>
        <v>0</v>
      </c>
      <c r="J320" s="192">
        <f t="shared" si="94"/>
        <v>0</v>
      </c>
      <c r="K320" s="192">
        <f t="shared" si="90"/>
        <v>0</v>
      </c>
      <c r="L320" s="330"/>
      <c r="M320" s="184"/>
      <c r="N320" s="184"/>
      <c r="O320" s="184"/>
      <c r="P320" s="184"/>
      <c r="Q320" s="184"/>
      <c r="R320" s="184"/>
      <c r="S320" s="330"/>
      <c r="T320" s="330"/>
      <c r="U320" s="330"/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0"/>
      <c r="AH320" s="330"/>
      <c r="AI320" s="330"/>
      <c r="AJ320" s="330"/>
      <c r="AK320" s="330"/>
      <c r="AL320" s="330"/>
      <c r="AM320" s="330"/>
    </row>
    <row r="321" spans="1:39" s="281" customFormat="1" hidden="1" x14ac:dyDescent="0.25">
      <c r="A321" s="476" t="s">
        <v>232</v>
      </c>
      <c r="B321" s="477"/>
      <c r="C321" s="478" t="s">
        <v>233</v>
      </c>
      <c r="D321" s="479"/>
      <c r="E321" s="394" t="s">
        <v>43</v>
      </c>
      <c r="F321" s="394">
        <v>14</v>
      </c>
      <c r="G321" s="192">
        <v>0</v>
      </c>
      <c r="H321" s="394">
        <f t="shared" si="91"/>
        <v>0</v>
      </c>
      <c r="I321" s="192">
        <f t="shared" si="88"/>
        <v>0</v>
      </c>
      <c r="J321" s="192">
        <f t="shared" si="94"/>
        <v>0</v>
      </c>
      <c r="K321" s="192">
        <f t="shared" si="90"/>
        <v>0</v>
      </c>
      <c r="L321" s="330"/>
      <c r="M321" s="184"/>
      <c r="N321" s="184"/>
      <c r="O321" s="184"/>
      <c r="P321" s="184"/>
      <c r="Q321" s="184"/>
      <c r="R321" s="184"/>
      <c r="S321" s="330"/>
      <c r="T321" s="330"/>
      <c r="U321" s="330"/>
      <c r="V321" s="330"/>
      <c r="W321" s="330"/>
      <c r="X321" s="330"/>
      <c r="Y321" s="330"/>
      <c r="Z321" s="330"/>
      <c r="AA321" s="330"/>
      <c r="AB321" s="330"/>
      <c r="AC321" s="330"/>
      <c r="AD321" s="330"/>
      <c r="AE321" s="330"/>
      <c r="AF321" s="330"/>
      <c r="AG321" s="330"/>
      <c r="AH321" s="330"/>
      <c r="AI321" s="330"/>
      <c r="AJ321" s="330"/>
      <c r="AK321" s="330"/>
      <c r="AL321" s="330"/>
      <c r="AM321" s="330"/>
    </row>
    <row r="322" spans="1:39" s="281" customFormat="1" hidden="1" x14ac:dyDescent="0.25">
      <c r="A322" s="476" t="s">
        <v>234</v>
      </c>
      <c r="B322" s="477"/>
      <c r="C322" s="478" t="s">
        <v>235</v>
      </c>
      <c r="D322" s="479"/>
      <c r="E322" s="394" t="s">
        <v>43</v>
      </c>
      <c r="F322" s="394">
        <v>14</v>
      </c>
      <c r="G322" s="192">
        <v>0</v>
      </c>
      <c r="H322" s="394">
        <f t="shared" si="91"/>
        <v>0</v>
      </c>
      <c r="I322" s="192">
        <f t="shared" si="88"/>
        <v>0</v>
      </c>
      <c r="J322" s="192">
        <f t="shared" si="94"/>
        <v>0</v>
      </c>
      <c r="K322" s="192">
        <f t="shared" si="90"/>
        <v>0</v>
      </c>
      <c r="L322" s="330"/>
      <c r="M322" s="184"/>
      <c r="N322" s="184"/>
      <c r="O322" s="184"/>
      <c r="P322" s="184"/>
      <c r="Q322" s="184"/>
      <c r="R322" s="184"/>
      <c r="S322" s="330"/>
      <c r="T322" s="330"/>
      <c r="U322" s="330"/>
      <c r="V322" s="330"/>
      <c r="W322" s="330"/>
      <c r="X322" s="330"/>
      <c r="Y322" s="330"/>
      <c r="Z322" s="330"/>
      <c r="AA322" s="330"/>
      <c r="AB322" s="330"/>
      <c r="AC322" s="330"/>
      <c r="AD322" s="330"/>
      <c r="AE322" s="330"/>
      <c r="AF322" s="330"/>
      <c r="AG322" s="330"/>
      <c r="AH322" s="330"/>
      <c r="AI322" s="330"/>
      <c r="AJ322" s="330"/>
      <c r="AK322" s="330"/>
      <c r="AL322" s="330"/>
      <c r="AM322" s="330"/>
    </row>
    <row r="323" spans="1:39" s="281" customFormat="1" hidden="1" x14ac:dyDescent="0.25">
      <c r="A323" s="452"/>
      <c r="B323" s="453"/>
      <c r="C323" s="454"/>
      <c r="D323" s="453"/>
      <c r="E323" s="193"/>
      <c r="F323" s="193"/>
      <c r="G323" s="194"/>
      <c r="H323" s="193"/>
      <c r="I323" s="194"/>
      <c r="J323" s="194"/>
      <c r="K323" s="175"/>
      <c r="L323" s="330"/>
      <c r="M323" s="184"/>
      <c r="N323" s="184"/>
      <c r="O323" s="184"/>
      <c r="P323" s="184"/>
      <c r="Q323" s="184"/>
      <c r="R323" s="184"/>
      <c r="S323" s="330"/>
      <c r="T323" s="330"/>
      <c r="U323" s="330"/>
      <c r="V323" s="330"/>
      <c r="W323" s="330"/>
      <c r="X323" s="330"/>
      <c r="Y323" s="330"/>
      <c r="Z323" s="330"/>
      <c r="AA323" s="330"/>
      <c r="AB323" s="330"/>
      <c r="AC323" s="330"/>
      <c r="AD323" s="330"/>
      <c r="AE323" s="330"/>
      <c r="AF323" s="330"/>
      <c r="AG323" s="330"/>
      <c r="AH323" s="330"/>
      <c r="AI323" s="330"/>
      <c r="AJ323" s="330"/>
      <c r="AK323" s="330"/>
      <c r="AL323" s="330"/>
      <c r="AM323" s="330"/>
    </row>
    <row r="324" spans="1:39" s="176" customFormat="1" hidden="1" x14ac:dyDescent="0.25">
      <c r="A324" s="195" t="s">
        <v>236</v>
      </c>
      <c r="B324" s="391"/>
      <c r="C324" s="390"/>
      <c r="D324" s="391"/>
      <c r="E324" s="451"/>
      <c r="F324" s="451"/>
      <c r="G324" s="451"/>
      <c r="H324" s="451"/>
      <c r="I324" s="451"/>
      <c r="J324" s="451"/>
      <c r="K324" s="378"/>
      <c r="M324" s="185"/>
      <c r="N324" s="185"/>
      <c r="O324" s="185"/>
      <c r="P324" s="185"/>
      <c r="Q324" s="185"/>
      <c r="R324" s="185"/>
    </row>
    <row r="325" spans="1:39" s="176" customFormat="1" hidden="1" x14ac:dyDescent="0.25">
      <c r="A325" s="456" t="s">
        <v>237</v>
      </c>
      <c r="B325" s="451"/>
      <c r="C325" s="451" t="s">
        <v>203</v>
      </c>
      <c r="D325" s="451"/>
      <c r="E325" s="178" t="s">
        <v>43</v>
      </c>
      <c r="F325" s="178">
        <v>14</v>
      </c>
      <c r="G325" s="179">
        <v>468</v>
      </c>
      <c r="H325" s="180">
        <v>0</v>
      </c>
      <c r="I325" s="179">
        <f t="shared" ref="I325:I331" si="95">ROUND(G325-((G325*J325)/100),2)</f>
        <v>468</v>
      </c>
      <c r="J325" s="179">
        <f t="shared" ref="J325" si="96">K$1</f>
        <v>0</v>
      </c>
      <c r="K325" s="179">
        <f t="shared" ref="K325:K331" si="97">ROUND((H325*I325),2)</f>
        <v>0</v>
      </c>
      <c r="M325" s="185"/>
      <c r="N325" s="185"/>
      <c r="O325" s="185"/>
      <c r="P325" s="185"/>
      <c r="Q325" s="185"/>
      <c r="R325" s="185"/>
    </row>
    <row r="326" spans="1:39" s="281" customFormat="1" hidden="1" x14ac:dyDescent="0.25">
      <c r="A326" s="480" t="s">
        <v>204</v>
      </c>
      <c r="B326" s="481"/>
      <c r="C326" s="450" t="s">
        <v>205</v>
      </c>
      <c r="D326" s="450"/>
      <c r="E326" s="394">
        <v>12</v>
      </c>
      <c r="F326" s="394" t="s">
        <v>48</v>
      </c>
      <c r="G326" s="192">
        <v>42</v>
      </c>
      <c r="H326" s="394">
        <f>H325</f>
        <v>0</v>
      </c>
      <c r="I326" s="192">
        <f t="shared" si="95"/>
        <v>42</v>
      </c>
      <c r="J326" s="192">
        <f>$K$2</f>
        <v>0</v>
      </c>
      <c r="K326" s="192">
        <f t="shared" si="97"/>
        <v>0</v>
      </c>
      <c r="L326" s="330"/>
      <c r="M326" s="184"/>
      <c r="N326" s="184"/>
      <c r="O326" s="184"/>
      <c r="P326" s="184"/>
      <c r="Q326" s="184"/>
      <c r="R326" s="184"/>
      <c r="S326" s="330"/>
      <c r="T326" s="330"/>
      <c r="U326" s="330"/>
      <c r="V326" s="330"/>
      <c r="W326" s="330"/>
      <c r="X326" s="330"/>
      <c r="Y326" s="330"/>
      <c r="Z326" s="330"/>
      <c r="AA326" s="330"/>
      <c r="AB326" s="330"/>
      <c r="AC326" s="330"/>
      <c r="AD326" s="330"/>
      <c r="AE326" s="330"/>
      <c r="AF326" s="330"/>
      <c r="AG326" s="330"/>
      <c r="AH326" s="330"/>
      <c r="AI326" s="330"/>
      <c r="AJ326" s="330"/>
      <c r="AK326" s="330"/>
      <c r="AL326" s="330"/>
      <c r="AM326" s="330"/>
    </row>
    <row r="327" spans="1:39" s="281" customFormat="1" hidden="1" x14ac:dyDescent="0.25">
      <c r="A327" s="483" t="s">
        <v>238</v>
      </c>
      <c r="B327" s="484"/>
      <c r="C327" s="390" t="s">
        <v>239</v>
      </c>
      <c r="D327" s="391"/>
      <c r="E327" s="178" t="s">
        <v>43</v>
      </c>
      <c r="F327" s="178">
        <v>14</v>
      </c>
      <c r="G327" s="179">
        <v>30</v>
      </c>
      <c r="H327" s="180">
        <f>H325</f>
        <v>0</v>
      </c>
      <c r="I327" s="179">
        <f t="shared" si="95"/>
        <v>30</v>
      </c>
      <c r="J327" s="179">
        <f t="shared" ref="J327:J331" si="98">K$1</f>
        <v>0</v>
      </c>
      <c r="K327" s="179">
        <f t="shared" si="97"/>
        <v>0</v>
      </c>
      <c r="L327" s="330"/>
      <c r="M327" s="184"/>
      <c r="N327" s="184"/>
      <c r="O327" s="184"/>
      <c r="P327" s="184"/>
      <c r="Q327" s="184"/>
      <c r="R327" s="184"/>
      <c r="S327" s="330"/>
      <c r="T327" s="330"/>
      <c r="U327" s="330"/>
      <c r="V327" s="330"/>
      <c r="W327" s="330"/>
      <c r="X327" s="330"/>
      <c r="Y327" s="330"/>
      <c r="Z327" s="330"/>
      <c r="AA327" s="330"/>
      <c r="AB327" s="330"/>
      <c r="AC327" s="330"/>
      <c r="AD327" s="330"/>
      <c r="AE327" s="330"/>
      <c r="AF327" s="330"/>
      <c r="AG327" s="330"/>
      <c r="AH327" s="330"/>
      <c r="AI327" s="330"/>
      <c r="AJ327" s="330"/>
      <c r="AK327" s="330"/>
      <c r="AL327" s="330"/>
      <c r="AM327" s="330"/>
    </row>
    <row r="328" spans="1:39" s="281" customFormat="1" hidden="1" x14ac:dyDescent="0.25">
      <c r="A328" s="483" t="s">
        <v>240</v>
      </c>
      <c r="B328" s="484"/>
      <c r="C328" s="451" t="s">
        <v>241</v>
      </c>
      <c r="D328" s="451"/>
      <c r="E328" s="197" t="s">
        <v>43</v>
      </c>
      <c r="F328" s="178">
        <v>14</v>
      </c>
      <c r="G328" s="179">
        <v>676</v>
      </c>
      <c r="H328" s="178">
        <v>0</v>
      </c>
      <c r="I328" s="179">
        <f t="shared" si="95"/>
        <v>676</v>
      </c>
      <c r="J328" s="179">
        <f t="shared" si="98"/>
        <v>0</v>
      </c>
      <c r="K328" s="179">
        <f t="shared" si="97"/>
        <v>0</v>
      </c>
      <c r="L328" s="330"/>
      <c r="M328" s="184"/>
      <c r="N328" s="184"/>
      <c r="O328" s="184"/>
      <c r="P328" s="184"/>
      <c r="Q328" s="184"/>
      <c r="R328" s="184"/>
      <c r="S328" s="330"/>
      <c r="T328" s="330"/>
      <c r="U328" s="330"/>
      <c r="V328" s="330"/>
      <c r="W328" s="330"/>
      <c r="X328" s="330"/>
      <c r="Y328" s="330"/>
      <c r="Z328" s="330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330"/>
      <c r="AK328" s="330"/>
      <c r="AL328" s="330"/>
      <c r="AM328" s="330"/>
    </row>
    <row r="329" spans="1:39" s="281" customFormat="1" hidden="1" x14ac:dyDescent="0.25">
      <c r="A329" s="450"/>
      <c r="B329" s="450"/>
      <c r="C329" s="450"/>
      <c r="D329" s="450"/>
      <c r="E329" s="394"/>
      <c r="F329" s="394"/>
      <c r="G329" s="192">
        <v>0</v>
      </c>
      <c r="H329" s="394">
        <v>0</v>
      </c>
      <c r="I329" s="192">
        <f t="shared" si="95"/>
        <v>0</v>
      </c>
      <c r="J329" s="192">
        <f t="shared" si="98"/>
        <v>0</v>
      </c>
      <c r="K329" s="192">
        <f t="shared" si="97"/>
        <v>0</v>
      </c>
      <c r="L329" s="330"/>
      <c r="M329" s="184"/>
      <c r="N329" s="184"/>
      <c r="O329" s="184"/>
      <c r="P329" s="184"/>
      <c r="Q329" s="184"/>
      <c r="R329" s="184"/>
      <c r="S329" s="330"/>
      <c r="T329" s="330"/>
      <c r="U329" s="330"/>
      <c r="V329" s="330"/>
      <c r="W329" s="330"/>
      <c r="X329" s="330"/>
      <c r="Y329" s="330"/>
      <c r="Z329" s="330"/>
      <c r="AA329" s="330"/>
      <c r="AB329" s="330"/>
      <c r="AC329" s="330"/>
      <c r="AD329" s="330"/>
      <c r="AE329" s="330"/>
      <c r="AF329" s="330"/>
      <c r="AG329" s="330"/>
      <c r="AH329" s="330"/>
      <c r="AI329" s="330"/>
      <c r="AJ329" s="330"/>
      <c r="AK329" s="330"/>
      <c r="AL329" s="330"/>
      <c r="AM329" s="330"/>
    </row>
    <row r="330" spans="1:39" s="281" customFormat="1" hidden="1" x14ac:dyDescent="0.25">
      <c r="A330" s="450"/>
      <c r="B330" s="450"/>
      <c r="C330" s="450"/>
      <c r="D330" s="450"/>
      <c r="E330" s="394"/>
      <c r="F330" s="394"/>
      <c r="G330" s="192">
        <v>0</v>
      </c>
      <c r="H330" s="394">
        <v>0</v>
      </c>
      <c r="I330" s="192">
        <f t="shared" si="95"/>
        <v>0</v>
      </c>
      <c r="J330" s="192">
        <f t="shared" si="98"/>
        <v>0</v>
      </c>
      <c r="K330" s="192">
        <f t="shared" si="97"/>
        <v>0</v>
      </c>
      <c r="L330" s="330"/>
      <c r="M330" s="184"/>
      <c r="N330" s="184"/>
      <c r="O330" s="184"/>
      <c r="P330" s="184"/>
      <c r="Q330" s="184"/>
      <c r="R330" s="184"/>
      <c r="S330" s="330"/>
      <c r="T330" s="330"/>
      <c r="U330" s="330"/>
      <c r="V330" s="330"/>
      <c r="W330" s="330"/>
      <c r="X330" s="330"/>
      <c r="Y330" s="330"/>
      <c r="Z330" s="330"/>
      <c r="AA330" s="330"/>
      <c r="AB330" s="330"/>
      <c r="AC330" s="330"/>
      <c r="AD330" s="330"/>
      <c r="AE330" s="330"/>
      <c r="AF330" s="330"/>
      <c r="AG330" s="330"/>
      <c r="AH330" s="330"/>
      <c r="AI330" s="330"/>
      <c r="AJ330" s="330"/>
      <c r="AK330" s="330"/>
      <c r="AL330" s="330"/>
      <c r="AM330" s="330"/>
    </row>
    <row r="331" spans="1:39" s="281" customFormat="1" hidden="1" x14ac:dyDescent="0.25">
      <c r="A331" s="450"/>
      <c r="B331" s="450"/>
      <c r="C331" s="450"/>
      <c r="D331" s="450"/>
      <c r="E331" s="394"/>
      <c r="F331" s="394"/>
      <c r="G331" s="192">
        <v>0</v>
      </c>
      <c r="H331" s="394">
        <v>0</v>
      </c>
      <c r="I331" s="192">
        <f t="shared" si="95"/>
        <v>0</v>
      </c>
      <c r="J331" s="192">
        <f t="shared" si="98"/>
        <v>0</v>
      </c>
      <c r="K331" s="192">
        <f t="shared" si="97"/>
        <v>0</v>
      </c>
      <c r="L331" s="330"/>
      <c r="M331" s="184"/>
      <c r="N331" s="184"/>
      <c r="O331" s="184"/>
      <c r="P331" s="184"/>
      <c r="Q331" s="184"/>
      <c r="R331" s="184"/>
      <c r="S331" s="330"/>
      <c r="T331" s="330"/>
      <c r="U331" s="330"/>
      <c r="V331" s="330"/>
      <c r="W331" s="330"/>
      <c r="X331" s="330"/>
      <c r="Y331" s="330"/>
      <c r="Z331" s="330"/>
      <c r="AA331" s="330"/>
      <c r="AB331" s="330"/>
      <c r="AC331" s="330"/>
      <c r="AD331" s="330"/>
      <c r="AE331" s="330"/>
      <c r="AF331" s="330"/>
      <c r="AG331" s="330"/>
      <c r="AH331" s="330"/>
      <c r="AI331" s="330"/>
      <c r="AJ331" s="330"/>
      <c r="AK331" s="330"/>
      <c r="AL331" s="330"/>
      <c r="AM331" s="330"/>
    </row>
    <row r="332" spans="1:39" s="267" customFormat="1" x14ac:dyDescent="0.25">
      <c r="A332" s="256"/>
      <c r="B332" s="257"/>
      <c r="C332" s="257"/>
      <c r="D332" s="257"/>
      <c r="E332" s="257"/>
      <c r="F332" s="257"/>
      <c r="G332" s="257"/>
      <c r="H332" s="257"/>
      <c r="I332" s="257"/>
      <c r="J332" s="257"/>
      <c r="K332" s="258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</row>
    <row r="333" spans="1:39" s="267" customFormat="1" ht="15.75" x14ac:dyDescent="0.25">
      <c r="A333" s="266" t="s">
        <v>512</v>
      </c>
      <c r="B333" s="257"/>
      <c r="C333" s="257"/>
      <c r="D333" s="257"/>
      <c r="E333" s="257"/>
      <c r="F333" s="257"/>
      <c r="G333" s="257"/>
      <c r="H333" s="257"/>
      <c r="I333" s="257"/>
      <c r="J333" s="257"/>
      <c r="K333" s="258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</row>
    <row r="334" spans="1:39" s="267" customFormat="1" x14ac:dyDescent="0.25">
      <c r="A334" s="265"/>
      <c r="B334" s="257"/>
      <c r="C334" s="257"/>
      <c r="D334" s="257"/>
      <c r="E334" s="257"/>
      <c r="F334" s="257"/>
      <c r="G334" s="257"/>
      <c r="H334" s="257"/>
      <c r="I334" s="257"/>
      <c r="J334" s="257"/>
      <c r="K334" s="258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</row>
    <row r="335" spans="1:39" s="267" customFormat="1" x14ac:dyDescent="0.25">
      <c r="A335" s="405" t="s">
        <v>39</v>
      </c>
      <c r="B335" s="560" t="s">
        <v>513</v>
      </c>
      <c r="C335" s="561" t="s">
        <v>39</v>
      </c>
      <c r="D335" s="561" t="s">
        <v>39</v>
      </c>
      <c r="E335" s="561" t="s">
        <v>39</v>
      </c>
      <c r="F335" s="561" t="s">
        <v>39</v>
      </c>
      <c r="G335" s="561" t="s">
        <v>39</v>
      </c>
      <c r="H335" s="561" t="s">
        <v>39</v>
      </c>
      <c r="I335" s="561" t="s">
        <v>39</v>
      </c>
      <c r="J335" s="561" t="s">
        <v>39</v>
      </c>
      <c r="K335" s="228" t="s">
        <v>39</v>
      </c>
      <c r="L335" s="203"/>
      <c r="M335" s="204"/>
      <c r="N335" s="204" t="s">
        <v>39</v>
      </c>
      <c r="O335" s="204">
        <f>SUM(K336:K372)</f>
        <v>106904.99999999999</v>
      </c>
      <c r="P335" s="204" t="s">
        <v>39</v>
      </c>
      <c r="Q335" s="204" t="s">
        <v>39</v>
      </c>
      <c r="R335" s="204" t="s">
        <v>39</v>
      </c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</row>
    <row r="336" spans="1:39" x14ac:dyDescent="0.25">
      <c r="A336" s="537" t="s">
        <v>41</v>
      </c>
      <c r="B336" s="538" t="s">
        <v>39</v>
      </c>
      <c r="C336" s="538" t="s">
        <v>42</v>
      </c>
      <c r="D336" s="538" t="s">
        <v>39</v>
      </c>
      <c r="E336" s="239" t="s">
        <v>43</v>
      </c>
      <c r="F336" s="239">
        <v>0</v>
      </c>
      <c r="G336" s="240">
        <v>0</v>
      </c>
      <c r="H336" s="239">
        <v>1</v>
      </c>
      <c r="I336" s="240">
        <f t="shared" ref="I336:I372" si="99">ROUND(G336-((G336*J336)/100),2)</f>
        <v>0</v>
      </c>
      <c r="J336" s="240">
        <f>K$1</f>
        <v>0</v>
      </c>
      <c r="K336" s="240">
        <f t="shared" ref="K336:K372" si="100">ROUND((H336*I336),2)</f>
        <v>0</v>
      </c>
    </row>
    <row r="337" spans="1:39" s="267" customFormat="1" x14ac:dyDescent="0.25">
      <c r="A337" s="538" t="s">
        <v>44</v>
      </c>
      <c r="B337" s="538" t="s">
        <v>39</v>
      </c>
      <c r="C337" s="538" t="s">
        <v>45</v>
      </c>
      <c r="D337" s="538" t="s">
        <v>39</v>
      </c>
      <c r="E337" s="239" t="s">
        <v>43</v>
      </c>
      <c r="F337" s="239">
        <v>0</v>
      </c>
      <c r="G337" s="240">
        <v>7596.2</v>
      </c>
      <c r="H337" s="239">
        <v>1</v>
      </c>
      <c r="I337" s="240">
        <f t="shared" si="99"/>
        <v>7596.2</v>
      </c>
      <c r="J337" s="240">
        <f>K$1</f>
        <v>0</v>
      </c>
      <c r="K337" s="240">
        <f t="shared" si="100"/>
        <v>7596.2</v>
      </c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</row>
    <row r="338" spans="1:39" s="267" customFormat="1" x14ac:dyDescent="0.25">
      <c r="A338" s="538" t="s">
        <v>46</v>
      </c>
      <c r="B338" s="538" t="s">
        <v>39</v>
      </c>
      <c r="C338" s="538" t="s">
        <v>47</v>
      </c>
      <c r="D338" s="538" t="s">
        <v>39</v>
      </c>
      <c r="E338" s="239">
        <v>36</v>
      </c>
      <c r="F338" s="239" t="s">
        <v>48</v>
      </c>
      <c r="G338" s="240">
        <v>5250</v>
      </c>
      <c r="H338" s="239">
        <v>1</v>
      </c>
      <c r="I338" s="240">
        <f t="shared" si="99"/>
        <v>5250</v>
      </c>
      <c r="J338" s="240">
        <f>K$2</f>
        <v>0</v>
      </c>
      <c r="K338" s="240">
        <f t="shared" si="100"/>
        <v>5250</v>
      </c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</row>
    <row r="339" spans="1:39" s="267" customFormat="1" x14ac:dyDescent="0.25">
      <c r="A339" s="538" t="s">
        <v>49</v>
      </c>
      <c r="B339" s="538" t="s">
        <v>39</v>
      </c>
      <c r="C339" s="538" t="s">
        <v>50</v>
      </c>
      <c r="D339" s="538" t="s">
        <v>39</v>
      </c>
      <c r="E339" s="239" t="s">
        <v>43</v>
      </c>
      <c r="F339" s="239">
        <v>0</v>
      </c>
      <c r="G339" s="240">
        <v>0</v>
      </c>
      <c r="H339" s="239">
        <v>1</v>
      </c>
      <c r="I339" s="240">
        <f t="shared" si="99"/>
        <v>0</v>
      </c>
      <c r="J339" s="240">
        <f t="shared" ref="J339:J360" si="101">K$1</f>
        <v>0</v>
      </c>
      <c r="K339" s="240">
        <f t="shared" si="100"/>
        <v>0</v>
      </c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</row>
    <row r="340" spans="1:39" s="267" customFormat="1" x14ac:dyDescent="0.25">
      <c r="A340" s="538" t="s">
        <v>51</v>
      </c>
      <c r="B340" s="538" t="s">
        <v>39</v>
      </c>
      <c r="C340" s="538" t="s">
        <v>52</v>
      </c>
      <c r="D340" s="538" t="s">
        <v>39</v>
      </c>
      <c r="E340" s="239" t="s">
        <v>43</v>
      </c>
      <c r="F340" s="239">
        <v>0</v>
      </c>
      <c r="G340" s="240">
        <v>0</v>
      </c>
      <c r="H340" s="239">
        <v>1</v>
      </c>
      <c r="I340" s="240">
        <f t="shared" si="99"/>
        <v>0</v>
      </c>
      <c r="J340" s="240">
        <f t="shared" si="101"/>
        <v>0</v>
      </c>
      <c r="K340" s="240">
        <f t="shared" si="100"/>
        <v>0</v>
      </c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</row>
    <row r="341" spans="1:39" s="267" customFormat="1" x14ac:dyDescent="0.25">
      <c r="A341" s="538" t="s">
        <v>53</v>
      </c>
      <c r="B341" s="538" t="s">
        <v>39</v>
      </c>
      <c r="C341" s="538" t="s">
        <v>54</v>
      </c>
      <c r="D341" s="538" t="s">
        <v>39</v>
      </c>
      <c r="E341" s="239" t="s">
        <v>43</v>
      </c>
      <c r="F341" s="239">
        <v>0</v>
      </c>
      <c r="G341" s="240">
        <v>0</v>
      </c>
      <c r="H341" s="239">
        <v>1</v>
      </c>
      <c r="I341" s="240">
        <f t="shared" si="99"/>
        <v>0</v>
      </c>
      <c r="J341" s="240">
        <f t="shared" si="101"/>
        <v>0</v>
      </c>
      <c r="K341" s="240">
        <f t="shared" si="100"/>
        <v>0</v>
      </c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</row>
    <row r="342" spans="1:39" s="267" customFormat="1" x14ac:dyDescent="0.25">
      <c r="A342" s="538" t="s">
        <v>55</v>
      </c>
      <c r="B342" s="538" t="s">
        <v>39</v>
      </c>
      <c r="C342" s="538" t="s">
        <v>56</v>
      </c>
      <c r="D342" s="538" t="s">
        <v>39</v>
      </c>
      <c r="E342" s="239" t="s">
        <v>43</v>
      </c>
      <c r="F342" s="239">
        <v>0</v>
      </c>
      <c r="G342" s="240">
        <v>7596.2</v>
      </c>
      <c r="H342" s="239">
        <v>1</v>
      </c>
      <c r="I342" s="240">
        <f t="shared" si="99"/>
        <v>7596.2</v>
      </c>
      <c r="J342" s="240">
        <f t="shared" si="101"/>
        <v>0</v>
      </c>
      <c r="K342" s="240">
        <f t="shared" si="100"/>
        <v>7596.2</v>
      </c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</row>
    <row r="343" spans="1:39" s="267" customFormat="1" x14ac:dyDescent="0.25">
      <c r="A343" s="538" t="s">
        <v>57</v>
      </c>
      <c r="B343" s="538" t="s">
        <v>39</v>
      </c>
      <c r="C343" s="538" t="s">
        <v>58</v>
      </c>
      <c r="D343" s="538" t="s">
        <v>39</v>
      </c>
      <c r="E343" s="239" t="s">
        <v>43</v>
      </c>
      <c r="F343" s="239">
        <v>0</v>
      </c>
      <c r="G343" s="240">
        <v>0</v>
      </c>
      <c r="H343" s="239">
        <v>1</v>
      </c>
      <c r="I343" s="240">
        <f t="shared" si="99"/>
        <v>0</v>
      </c>
      <c r="J343" s="240">
        <f t="shared" si="101"/>
        <v>0</v>
      </c>
      <c r="K343" s="240">
        <f t="shared" si="100"/>
        <v>0</v>
      </c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</row>
    <row r="344" spans="1:39" s="267" customFormat="1" x14ac:dyDescent="0.25">
      <c r="A344" s="538" t="s">
        <v>59</v>
      </c>
      <c r="B344" s="538" t="s">
        <v>39</v>
      </c>
      <c r="C344" s="538" t="s">
        <v>60</v>
      </c>
      <c r="D344" s="538" t="s">
        <v>39</v>
      </c>
      <c r="E344" s="239" t="s">
        <v>43</v>
      </c>
      <c r="F344" s="239">
        <v>0</v>
      </c>
      <c r="G344" s="240">
        <v>0</v>
      </c>
      <c r="H344" s="239">
        <v>1</v>
      </c>
      <c r="I344" s="240">
        <f t="shared" si="99"/>
        <v>0</v>
      </c>
      <c r="J344" s="240">
        <f t="shared" si="101"/>
        <v>0</v>
      </c>
      <c r="K344" s="240">
        <f t="shared" si="100"/>
        <v>0</v>
      </c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</row>
    <row r="345" spans="1:39" s="267" customFormat="1" x14ac:dyDescent="0.25">
      <c r="A345" s="538" t="s">
        <v>61</v>
      </c>
      <c r="B345" s="538" t="s">
        <v>39</v>
      </c>
      <c r="C345" s="538" t="s">
        <v>62</v>
      </c>
      <c r="D345" s="538" t="s">
        <v>39</v>
      </c>
      <c r="E345" s="239" t="s">
        <v>43</v>
      </c>
      <c r="F345" s="239">
        <v>0</v>
      </c>
      <c r="G345" s="240">
        <v>15196.2</v>
      </c>
      <c r="H345" s="239">
        <v>1</v>
      </c>
      <c r="I345" s="240">
        <f t="shared" si="99"/>
        <v>15196.2</v>
      </c>
      <c r="J345" s="240">
        <f t="shared" si="101"/>
        <v>0</v>
      </c>
      <c r="K345" s="240">
        <f t="shared" si="100"/>
        <v>15196.2</v>
      </c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</row>
    <row r="346" spans="1:39" s="267" customFormat="1" x14ac:dyDescent="0.25">
      <c r="A346" s="541" t="s">
        <v>63</v>
      </c>
      <c r="B346" s="541" t="s">
        <v>39</v>
      </c>
      <c r="C346" s="541" t="s">
        <v>64</v>
      </c>
      <c r="D346" s="541" t="s">
        <v>39</v>
      </c>
      <c r="E346" s="264" t="s">
        <v>43</v>
      </c>
      <c r="F346" s="264">
        <v>0</v>
      </c>
      <c r="G346" s="263">
        <v>650</v>
      </c>
      <c r="H346" s="264">
        <v>3</v>
      </c>
      <c r="I346" s="263">
        <f t="shared" si="99"/>
        <v>650</v>
      </c>
      <c r="J346" s="263">
        <f t="shared" si="101"/>
        <v>0</v>
      </c>
      <c r="K346" s="263">
        <f t="shared" si="100"/>
        <v>1950</v>
      </c>
      <c r="L346" s="343" t="s">
        <v>474</v>
      </c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</row>
    <row r="347" spans="1:39" s="267" customFormat="1" x14ac:dyDescent="0.25">
      <c r="A347" s="538" t="s">
        <v>66</v>
      </c>
      <c r="B347" s="538" t="s">
        <v>39</v>
      </c>
      <c r="C347" s="538" t="s">
        <v>67</v>
      </c>
      <c r="D347" s="538" t="s">
        <v>39</v>
      </c>
      <c r="E347" s="239" t="s">
        <v>43</v>
      </c>
      <c r="F347" s="239">
        <v>0</v>
      </c>
      <c r="G347" s="240">
        <v>15196.2</v>
      </c>
      <c r="H347" s="239">
        <v>1</v>
      </c>
      <c r="I347" s="240">
        <f t="shared" si="99"/>
        <v>15196.2</v>
      </c>
      <c r="J347" s="240">
        <f t="shared" si="101"/>
        <v>0</v>
      </c>
      <c r="K347" s="240">
        <f t="shared" si="100"/>
        <v>15196.2</v>
      </c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</row>
    <row r="348" spans="1:39" s="267" customFormat="1" x14ac:dyDescent="0.25">
      <c r="A348" s="541" t="s">
        <v>68</v>
      </c>
      <c r="B348" s="541" t="s">
        <v>39</v>
      </c>
      <c r="C348" s="541" t="s">
        <v>69</v>
      </c>
      <c r="D348" s="541" t="s">
        <v>39</v>
      </c>
      <c r="E348" s="264" t="s">
        <v>43</v>
      </c>
      <c r="F348" s="264">
        <v>0</v>
      </c>
      <c r="G348" s="263">
        <v>7596.2</v>
      </c>
      <c r="H348" s="264">
        <v>1</v>
      </c>
      <c r="I348" s="263">
        <f t="shared" si="99"/>
        <v>7596.2</v>
      </c>
      <c r="J348" s="263">
        <f t="shared" si="101"/>
        <v>0</v>
      </c>
      <c r="K348" s="263">
        <f t="shared" si="100"/>
        <v>7596.2</v>
      </c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</row>
    <row r="349" spans="1:39" s="267" customFormat="1" x14ac:dyDescent="0.25">
      <c r="A349" s="541" t="s">
        <v>68</v>
      </c>
      <c r="B349" s="541" t="s">
        <v>39</v>
      </c>
      <c r="C349" s="541" t="s">
        <v>69</v>
      </c>
      <c r="D349" s="541" t="s">
        <v>39</v>
      </c>
      <c r="E349" s="264" t="s">
        <v>43</v>
      </c>
      <c r="F349" s="264">
        <v>0</v>
      </c>
      <c r="G349" s="263">
        <v>7596.2</v>
      </c>
      <c r="H349" s="264">
        <v>1</v>
      </c>
      <c r="I349" s="263">
        <f t="shared" si="99"/>
        <v>7596.2</v>
      </c>
      <c r="J349" s="263">
        <f t="shared" si="101"/>
        <v>0</v>
      </c>
      <c r="K349" s="263">
        <f t="shared" si="100"/>
        <v>7596.2</v>
      </c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</row>
    <row r="350" spans="1:39" s="267" customFormat="1" x14ac:dyDescent="0.25">
      <c r="A350" s="541" t="s">
        <v>68</v>
      </c>
      <c r="B350" s="541" t="s">
        <v>39</v>
      </c>
      <c r="C350" s="541" t="s">
        <v>69</v>
      </c>
      <c r="D350" s="541" t="s">
        <v>39</v>
      </c>
      <c r="E350" s="264" t="s">
        <v>43</v>
      </c>
      <c r="F350" s="264">
        <v>0</v>
      </c>
      <c r="G350" s="263">
        <v>7596.2</v>
      </c>
      <c r="H350" s="264">
        <v>1</v>
      </c>
      <c r="I350" s="263">
        <f t="shared" si="99"/>
        <v>7596.2</v>
      </c>
      <c r="J350" s="263">
        <f t="shared" si="101"/>
        <v>0</v>
      </c>
      <c r="K350" s="263">
        <f t="shared" si="100"/>
        <v>7596.2</v>
      </c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</row>
    <row r="351" spans="1:39" s="267" customFormat="1" x14ac:dyDescent="0.25">
      <c r="A351" s="541" t="s">
        <v>68</v>
      </c>
      <c r="B351" s="541" t="s">
        <v>39</v>
      </c>
      <c r="C351" s="541" t="s">
        <v>69</v>
      </c>
      <c r="D351" s="541" t="s">
        <v>39</v>
      </c>
      <c r="E351" s="264" t="s">
        <v>43</v>
      </c>
      <c r="F351" s="264">
        <v>0</v>
      </c>
      <c r="G351" s="263">
        <v>7596.2</v>
      </c>
      <c r="H351" s="264">
        <v>1</v>
      </c>
      <c r="I351" s="263">
        <f t="shared" ref="I351" si="102">ROUND(G351-((G351*J351)/100),2)</f>
        <v>7596.2</v>
      </c>
      <c r="J351" s="263">
        <f t="shared" ref="J351" si="103">K$1</f>
        <v>0</v>
      </c>
      <c r="K351" s="263">
        <f t="shared" ref="K351" si="104">ROUND((H351*I351),2)</f>
        <v>7596.2</v>
      </c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</row>
    <row r="352" spans="1:39" s="267" customFormat="1" x14ac:dyDescent="0.25">
      <c r="A352" s="538" t="s">
        <v>71</v>
      </c>
      <c r="B352" s="538" t="s">
        <v>39</v>
      </c>
      <c r="C352" s="538" t="s">
        <v>72</v>
      </c>
      <c r="D352" s="538" t="s">
        <v>39</v>
      </c>
      <c r="E352" s="239" t="s">
        <v>43</v>
      </c>
      <c r="F352" s="239">
        <v>0</v>
      </c>
      <c r="G352" s="240">
        <v>4556.2</v>
      </c>
      <c r="H352" s="239">
        <v>1</v>
      </c>
      <c r="I352" s="240">
        <f t="shared" si="99"/>
        <v>4556.2</v>
      </c>
      <c r="J352" s="240">
        <f t="shared" si="101"/>
        <v>0</v>
      </c>
      <c r="K352" s="240">
        <f t="shared" si="100"/>
        <v>4556.2</v>
      </c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</row>
    <row r="353" spans="1:39" s="267" customFormat="1" x14ac:dyDescent="0.25">
      <c r="A353" s="538" t="s">
        <v>73</v>
      </c>
      <c r="B353" s="538" t="s">
        <v>39</v>
      </c>
      <c r="C353" s="538" t="s">
        <v>74</v>
      </c>
      <c r="D353" s="538" t="s">
        <v>39</v>
      </c>
      <c r="E353" s="239" t="s">
        <v>43</v>
      </c>
      <c r="F353" s="239">
        <v>0</v>
      </c>
      <c r="G353" s="240">
        <v>0</v>
      </c>
      <c r="H353" s="239">
        <v>6</v>
      </c>
      <c r="I353" s="240">
        <f t="shared" si="99"/>
        <v>0</v>
      </c>
      <c r="J353" s="240">
        <f t="shared" si="101"/>
        <v>0</v>
      </c>
      <c r="K353" s="240">
        <f t="shared" si="100"/>
        <v>0</v>
      </c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</row>
    <row r="354" spans="1:39" s="267" customFormat="1" x14ac:dyDescent="0.25">
      <c r="A354" s="538" t="s">
        <v>75</v>
      </c>
      <c r="B354" s="538" t="s">
        <v>39</v>
      </c>
      <c r="C354" s="538" t="s">
        <v>72</v>
      </c>
      <c r="D354" s="538" t="s">
        <v>39</v>
      </c>
      <c r="E354" s="239" t="s">
        <v>43</v>
      </c>
      <c r="F354" s="239">
        <v>0</v>
      </c>
      <c r="G354" s="240">
        <v>4556.2</v>
      </c>
      <c r="H354" s="239">
        <v>1</v>
      </c>
      <c r="I354" s="240">
        <f t="shared" si="99"/>
        <v>4556.2</v>
      </c>
      <c r="J354" s="240">
        <f t="shared" si="101"/>
        <v>0</v>
      </c>
      <c r="K354" s="240">
        <f t="shared" si="100"/>
        <v>4556.2</v>
      </c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</row>
    <row r="355" spans="1:39" s="267" customFormat="1" x14ac:dyDescent="0.25">
      <c r="A355" s="541" t="s">
        <v>76</v>
      </c>
      <c r="B355" s="541" t="s">
        <v>39</v>
      </c>
      <c r="C355" s="541" t="s">
        <v>77</v>
      </c>
      <c r="D355" s="541" t="s">
        <v>39</v>
      </c>
      <c r="E355" s="264" t="s">
        <v>43</v>
      </c>
      <c r="F355" s="264">
        <v>0</v>
      </c>
      <c r="G355" s="263">
        <v>11362</v>
      </c>
      <c r="H355" s="264">
        <v>1</v>
      </c>
      <c r="I355" s="263">
        <f t="shared" si="99"/>
        <v>11362</v>
      </c>
      <c r="J355" s="263">
        <f t="shared" si="101"/>
        <v>0</v>
      </c>
      <c r="K355" s="263">
        <f t="shared" si="100"/>
        <v>11362</v>
      </c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</row>
    <row r="356" spans="1:39" s="267" customFormat="1" x14ac:dyDescent="0.25">
      <c r="A356" s="541" t="s">
        <v>78</v>
      </c>
      <c r="B356" s="541" t="s">
        <v>39</v>
      </c>
      <c r="C356" s="541" t="s">
        <v>79</v>
      </c>
      <c r="D356" s="541" t="s">
        <v>39</v>
      </c>
      <c r="E356" s="264" t="s">
        <v>43</v>
      </c>
      <c r="F356" s="264">
        <v>0</v>
      </c>
      <c r="G356" s="263">
        <v>0</v>
      </c>
      <c r="H356" s="264">
        <v>10</v>
      </c>
      <c r="I356" s="263">
        <f t="shared" si="99"/>
        <v>0</v>
      </c>
      <c r="J356" s="263">
        <f t="shared" si="101"/>
        <v>0</v>
      </c>
      <c r="K356" s="263">
        <f t="shared" si="100"/>
        <v>0</v>
      </c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</row>
    <row r="357" spans="1:39" s="267" customFormat="1" x14ac:dyDescent="0.25">
      <c r="A357" s="541" t="s">
        <v>80</v>
      </c>
      <c r="B357" s="541" t="s">
        <v>39</v>
      </c>
      <c r="C357" s="541" t="s">
        <v>81</v>
      </c>
      <c r="D357" s="541" t="s">
        <v>39</v>
      </c>
      <c r="E357" s="264" t="s">
        <v>43</v>
      </c>
      <c r="F357" s="264">
        <v>0</v>
      </c>
      <c r="G357" s="263">
        <v>0</v>
      </c>
      <c r="H357" s="264">
        <v>10</v>
      </c>
      <c r="I357" s="263">
        <f t="shared" si="99"/>
        <v>0</v>
      </c>
      <c r="J357" s="263">
        <f t="shared" si="101"/>
        <v>0</v>
      </c>
      <c r="K357" s="263">
        <f t="shared" si="100"/>
        <v>0</v>
      </c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</row>
    <row r="358" spans="1:39" s="267" customFormat="1" x14ac:dyDescent="0.25">
      <c r="A358" s="541" t="s">
        <v>82</v>
      </c>
      <c r="B358" s="541" t="s">
        <v>39</v>
      </c>
      <c r="C358" s="541" t="s">
        <v>83</v>
      </c>
      <c r="D358" s="541" t="s">
        <v>39</v>
      </c>
      <c r="E358" s="264" t="s">
        <v>43</v>
      </c>
      <c r="F358" s="264">
        <v>0</v>
      </c>
      <c r="G358" s="263">
        <v>0</v>
      </c>
      <c r="H358" s="264">
        <v>10</v>
      </c>
      <c r="I358" s="263">
        <f t="shared" si="99"/>
        <v>0</v>
      </c>
      <c r="J358" s="263">
        <f t="shared" si="101"/>
        <v>0</v>
      </c>
      <c r="K358" s="263">
        <f t="shared" si="100"/>
        <v>0</v>
      </c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</row>
    <row r="359" spans="1:39" s="267" customFormat="1" x14ac:dyDescent="0.25">
      <c r="A359" s="541" t="s">
        <v>84</v>
      </c>
      <c r="B359" s="541" t="s">
        <v>39</v>
      </c>
      <c r="C359" s="541" t="s">
        <v>85</v>
      </c>
      <c r="D359" s="541" t="s">
        <v>39</v>
      </c>
      <c r="E359" s="264" t="s">
        <v>43</v>
      </c>
      <c r="F359" s="264">
        <v>0</v>
      </c>
      <c r="G359" s="263">
        <v>0</v>
      </c>
      <c r="H359" s="264">
        <v>10</v>
      </c>
      <c r="I359" s="263">
        <f t="shared" si="99"/>
        <v>0</v>
      </c>
      <c r="J359" s="263">
        <f t="shared" si="101"/>
        <v>0</v>
      </c>
      <c r="K359" s="263">
        <f t="shared" si="100"/>
        <v>0</v>
      </c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</row>
    <row r="360" spans="1:39" s="267" customFormat="1" x14ac:dyDescent="0.25">
      <c r="A360" s="538" t="s">
        <v>86</v>
      </c>
      <c r="B360" s="538" t="s">
        <v>39</v>
      </c>
      <c r="C360" s="538" t="s">
        <v>87</v>
      </c>
      <c r="D360" s="538" t="s">
        <v>39</v>
      </c>
      <c r="E360" s="239" t="s">
        <v>43</v>
      </c>
      <c r="F360" s="239">
        <v>0</v>
      </c>
      <c r="G360" s="240">
        <v>100</v>
      </c>
      <c r="H360" s="239">
        <v>1</v>
      </c>
      <c r="I360" s="240">
        <f t="shared" si="99"/>
        <v>100</v>
      </c>
      <c r="J360" s="240">
        <f t="shared" si="101"/>
        <v>0</v>
      </c>
      <c r="K360" s="240">
        <f t="shared" si="100"/>
        <v>100</v>
      </c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</row>
    <row r="361" spans="1:39" s="267" customFormat="1" x14ac:dyDescent="0.25">
      <c r="A361" s="538" t="s">
        <v>88</v>
      </c>
      <c r="B361" s="538" t="s">
        <v>39</v>
      </c>
      <c r="C361" s="538" t="s">
        <v>89</v>
      </c>
      <c r="D361" s="538" t="s">
        <v>39</v>
      </c>
      <c r="E361" s="239">
        <v>36</v>
      </c>
      <c r="F361" s="239" t="s">
        <v>48</v>
      </c>
      <c r="G361" s="240">
        <v>1631</v>
      </c>
      <c r="H361" s="239">
        <v>1</v>
      </c>
      <c r="I361" s="240">
        <f t="shared" si="99"/>
        <v>1631</v>
      </c>
      <c r="J361" s="240">
        <f>K$2</f>
        <v>0</v>
      </c>
      <c r="K361" s="240">
        <f t="shared" si="100"/>
        <v>1631</v>
      </c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</row>
    <row r="362" spans="1:39" s="267" customFormat="1" x14ac:dyDescent="0.25">
      <c r="A362" s="538" t="s">
        <v>90</v>
      </c>
      <c r="B362" s="538" t="s">
        <v>39</v>
      </c>
      <c r="C362" s="538" t="s">
        <v>91</v>
      </c>
      <c r="D362" s="538" t="s">
        <v>39</v>
      </c>
      <c r="E362" s="239" t="s">
        <v>43</v>
      </c>
      <c r="F362" s="239">
        <v>0</v>
      </c>
      <c r="G362" s="240">
        <v>0</v>
      </c>
      <c r="H362" s="239">
        <v>1</v>
      </c>
      <c r="I362" s="240">
        <f t="shared" si="99"/>
        <v>0</v>
      </c>
      <c r="J362" s="240">
        <f t="shared" ref="J362:J366" si="105">K$1</f>
        <v>0</v>
      </c>
      <c r="K362" s="240">
        <f t="shared" si="100"/>
        <v>0</v>
      </c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</row>
    <row r="363" spans="1:39" s="267" customFormat="1" x14ac:dyDescent="0.25">
      <c r="A363" s="538" t="s">
        <v>92</v>
      </c>
      <c r="B363" s="538" t="s">
        <v>39</v>
      </c>
      <c r="C363" s="538" t="s">
        <v>93</v>
      </c>
      <c r="D363" s="538" t="s">
        <v>39</v>
      </c>
      <c r="E363" s="239" t="s">
        <v>43</v>
      </c>
      <c r="F363" s="239">
        <v>0</v>
      </c>
      <c r="G363" s="240">
        <v>0</v>
      </c>
      <c r="H363" s="239">
        <v>1</v>
      </c>
      <c r="I363" s="240">
        <f t="shared" si="99"/>
        <v>0</v>
      </c>
      <c r="J363" s="240">
        <f t="shared" si="105"/>
        <v>0</v>
      </c>
      <c r="K363" s="240">
        <f t="shared" si="100"/>
        <v>0</v>
      </c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</row>
    <row r="364" spans="1:39" s="267" customFormat="1" x14ac:dyDescent="0.25">
      <c r="A364" s="538" t="s">
        <v>94</v>
      </c>
      <c r="B364" s="538" t="s">
        <v>39</v>
      </c>
      <c r="C364" s="538" t="s">
        <v>95</v>
      </c>
      <c r="D364" s="538" t="s">
        <v>39</v>
      </c>
      <c r="E364" s="239" t="s">
        <v>43</v>
      </c>
      <c r="F364" s="239">
        <v>0</v>
      </c>
      <c r="G364" s="240">
        <v>0</v>
      </c>
      <c r="H364" s="239">
        <v>1</v>
      </c>
      <c r="I364" s="240">
        <f t="shared" si="99"/>
        <v>0</v>
      </c>
      <c r="J364" s="240">
        <f t="shared" si="105"/>
        <v>0</v>
      </c>
      <c r="K364" s="240">
        <f t="shared" si="100"/>
        <v>0</v>
      </c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</row>
    <row r="365" spans="1:39" s="267" customFormat="1" x14ac:dyDescent="0.25">
      <c r="A365" s="538" t="s">
        <v>96</v>
      </c>
      <c r="B365" s="538" t="s">
        <v>39</v>
      </c>
      <c r="C365" s="538" t="s">
        <v>97</v>
      </c>
      <c r="D365" s="538" t="s">
        <v>39</v>
      </c>
      <c r="E365" s="239" t="s">
        <v>43</v>
      </c>
      <c r="F365" s="239">
        <v>0</v>
      </c>
      <c r="G365" s="240">
        <v>0</v>
      </c>
      <c r="H365" s="239">
        <v>1</v>
      </c>
      <c r="I365" s="240">
        <f t="shared" si="99"/>
        <v>0</v>
      </c>
      <c r="J365" s="240">
        <f t="shared" si="105"/>
        <v>0</v>
      </c>
      <c r="K365" s="240">
        <f t="shared" si="100"/>
        <v>0</v>
      </c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</row>
    <row r="366" spans="1:39" s="267" customFormat="1" x14ac:dyDescent="0.25">
      <c r="A366" s="538" t="s">
        <v>98</v>
      </c>
      <c r="B366" s="538" t="s">
        <v>39</v>
      </c>
      <c r="C366" s="538" t="s">
        <v>99</v>
      </c>
      <c r="D366" s="538" t="s">
        <v>39</v>
      </c>
      <c r="E366" s="239" t="s">
        <v>43</v>
      </c>
      <c r="F366" s="239">
        <v>0</v>
      </c>
      <c r="G366" s="240">
        <v>100</v>
      </c>
      <c r="H366" s="239">
        <v>10</v>
      </c>
      <c r="I366" s="240">
        <f t="shared" si="99"/>
        <v>100</v>
      </c>
      <c r="J366" s="240">
        <f t="shared" si="105"/>
        <v>0</v>
      </c>
      <c r="K366" s="240">
        <f t="shared" si="100"/>
        <v>1000</v>
      </c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</row>
    <row r="367" spans="1:39" s="267" customFormat="1" x14ac:dyDescent="0.25">
      <c r="A367" s="538" t="s">
        <v>100</v>
      </c>
      <c r="B367" s="538" t="s">
        <v>39</v>
      </c>
      <c r="C367" s="538" t="s">
        <v>101</v>
      </c>
      <c r="D367" s="538" t="s">
        <v>39</v>
      </c>
      <c r="E367" s="239">
        <v>36</v>
      </c>
      <c r="F367" s="239" t="s">
        <v>48</v>
      </c>
      <c r="G367" s="240">
        <v>53</v>
      </c>
      <c r="H367" s="239">
        <v>10</v>
      </c>
      <c r="I367" s="240">
        <f t="shared" si="99"/>
        <v>53</v>
      </c>
      <c r="J367" s="240">
        <f>K$2</f>
        <v>0</v>
      </c>
      <c r="K367" s="240">
        <f t="shared" si="100"/>
        <v>530</v>
      </c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</row>
    <row r="368" spans="1:39" s="267" customFormat="1" x14ac:dyDescent="0.25">
      <c r="A368" s="538" t="s">
        <v>102</v>
      </c>
      <c r="B368" s="538" t="s">
        <v>39</v>
      </c>
      <c r="C368" s="538" t="s">
        <v>103</v>
      </c>
      <c r="D368" s="538" t="s">
        <v>39</v>
      </c>
      <c r="E368" s="239" t="s">
        <v>43</v>
      </c>
      <c r="F368" s="239">
        <v>0</v>
      </c>
      <c r="G368" s="240">
        <v>0</v>
      </c>
      <c r="H368" s="239">
        <v>10</v>
      </c>
      <c r="I368" s="240">
        <f t="shared" si="99"/>
        <v>0</v>
      </c>
      <c r="J368" s="240">
        <f t="shared" ref="J368:J372" si="106">K$1</f>
        <v>0</v>
      </c>
      <c r="K368" s="240">
        <f t="shared" si="100"/>
        <v>0</v>
      </c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</row>
    <row r="369" spans="1:39" s="267" customFormat="1" x14ac:dyDescent="0.25">
      <c r="A369" s="538" t="s">
        <v>104</v>
      </c>
      <c r="B369" s="538" t="s">
        <v>39</v>
      </c>
      <c r="C369" s="538" t="s">
        <v>105</v>
      </c>
      <c r="D369" s="538" t="s">
        <v>39</v>
      </c>
      <c r="E369" s="239" t="s">
        <v>43</v>
      </c>
      <c r="F369" s="239">
        <v>0</v>
      </c>
      <c r="G369" s="240">
        <v>0</v>
      </c>
      <c r="H369" s="239">
        <v>10</v>
      </c>
      <c r="I369" s="240">
        <f t="shared" si="99"/>
        <v>0</v>
      </c>
      <c r="J369" s="240">
        <f t="shared" si="106"/>
        <v>0</v>
      </c>
      <c r="K369" s="240">
        <f t="shared" si="100"/>
        <v>0</v>
      </c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</row>
    <row r="370" spans="1:39" s="267" customFormat="1" x14ac:dyDescent="0.25">
      <c r="A370" s="538" t="s">
        <v>106</v>
      </c>
      <c r="B370" s="538" t="s">
        <v>39</v>
      </c>
      <c r="C370" s="538" t="s">
        <v>107</v>
      </c>
      <c r="D370" s="538" t="s">
        <v>39</v>
      </c>
      <c r="E370" s="239" t="s">
        <v>43</v>
      </c>
      <c r="F370" s="239">
        <v>0</v>
      </c>
      <c r="G370" s="240">
        <v>0</v>
      </c>
      <c r="H370" s="239">
        <v>10</v>
      </c>
      <c r="I370" s="240">
        <f t="shared" si="99"/>
        <v>0</v>
      </c>
      <c r="J370" s="240">
        <f t="shared" si="106"/>
        <v>0</v>
      </c>
      <c r="K370" s="240">
        <f t="shared" si="100"/>
        <v>0</v>
      </c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</row>
    <row r="371" spans="1:39" s="267" customFormat="1" x14ac:dyDescent="0.25">
      <c r="A371" s="538" t="s">
        <v>108</v>
      </c>
      <c r="B371" s="538" t="s">
        <v>39</v>
      </c>
      <c r="C371" s="538" t="s">
        <v>109</v>
      </c>
      <c r="D371" s="538" t="s">
        <v>39</v>
      </c>
      <c r="E371" s="239" t="s">
        <v>43</v>
      </c>
      <c r="F371" s="239">
        <v>0</v>
      </c>
      <c r="G371" s="240">
        <v>0</v>
      </c>
      <c r="H371" s="239">
        <v>10</v>
      </c>
      <c r="I371" s="240">
        <f t="shared" si="99"/>
        <v>0</v>
      </c>
      <c r="J371" s="240">
        <f t="shared" si="106"/>
        <v>0</v>
      </c>
      <c r="K371" s="240">
        <f t="shared" si="100"/>
        <v>0</v>
      </c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</row>
    <row r="372" spans="1:39" s="267" customFormat="1" x14ac:dyDescent="0.25">
      <c r="A372" s="538" t="s">
        <v>110</v>
      </c>
      <c r="B372" s="538" t="s">
        <v>39</v>
      </c>
      <c r="C372" s="538" t="s">
        <v>111</v>
      </c>
      <c r="D372" s="538" t="s">
        <v>39</v>
      </c>
      <c r="E372" s="239" t="s">
        <v>43</v>
      </c>
      <c r="F372" s="239">
        <v>0</v>
      </c>
      <c r="G372" s="240">
        <v>0</v>
      </c>
      <c r="H372" s="239">
        <v>10</v>
      </c>
      <c r="I372" s="240">
        <f t="shared" si="99"/>
        <v>0</v>
      </c>
      <c r="J372" s="240">
        <f t="shared" si="106"/>
        <v>0</v>
      </c>
      <c r="K372" s="240">
        <f t="shared" si="100"/>
        <v>0</v>
      </c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</row>
    <row r="373" spans="1:39" s="267" customFormat="1" x14ac:dyDescent="0.25">
      <c r="A373" s="256"/>
      <c r="B373" s="257"/>
      <c r="C373" s="257"/>
      <c r="D373" s="257"/>
      <c r="E373" s="257"/>
      <c r="F373" s="257"/>
      <c r="G373" s="257"/>
      <c r="H373" s="257"/>
      <c r="I373" s="257"/>
      <c r="J373" s="257"/>
      <c r="K373" s="258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</row>
    <row r="374" spans="1:39" s="267" customFormat="1" hidden="1" x14ac:dyDescent="0.25">
      <c r="A374" s="401" t="s">
        <v>39</v>
      </c>
      <c r="B374" s="535"/>
      <c r="C374" s="536"/>
      <c r="D374" s="536"/>
      <c r="E374" s="536"/>
      <c r="F374" s="536"/>
      <c r="G374" s="536"/>
      <c r="H374" s="536"/>
      <c r="I374" s="536"/>
      <c r="J374" s="536"/>
      <c r="K374" s="252" t="s">
        <v>39</v>
      </c>
      <c r="L374" s="203"/>
      <c r="M374" s="204"/>
      <c r="N374" s="204" t="s">
        <v>39</v>
      </c>
      <c r="O374" s="204"/>
      <c r="P374" s="204">
        <f>SUM(K375:K386)</f>
        <v>0</v>
      </c>
      <c r="Q374" s="204" t="s">
        <v>39</v>
      </c>
      <c r="R374" s="204" t="s">
        <v>39</v>
      </c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</row>
    <row r="375" spans="1:39" s="267" customFormat="1" ht="15" hidden="1" customHeight="1" x14ac:dyDescent="0.25">
      <c r="A375" s="528"/>
      <c r="B375" s="528"/>
      <c r="C375" s="528"/>
      <c r="D375" s="528"/>
      <c r="E375" s="261"/>
      <c r="F375" s="261"/>
      <c r="G375" s="262"/>
      <c r="H375" s="261"/>
      <c r="I375" s="263"/>
      <c r="J375" s="263"/>
      <c r="K375" s="263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</row>
    <row r="376" spans="1:39" hidden="1" x14ac:dyDescent="0.25">
      <c r="A376" s="537"/>
      <c r="B376" s="538"/>
      <c r="C376" s="538"/>
      <c r="D376" s="538"/>
      <c r="E376" s="239"/>
      <c r="F376" s="239"/>
      <c r="G376" s="240"/>
      <c r="H376" s="239"/>
      <c r="I376" s="240"/>
      <c r="J376" s="240"/>
      <c r="K376" s="240"/>
    </row>
    <row r="377" spans="1:39" hidden="1" x14ac:dyDescent="0.25">
      <c r="A377" s="538"/>
      <c r="B377" s="538"/>
      <c r="C377" s="538"/>
      <c r="D377" s="538"/>
      <c r="E377" s="239"/>
      <c r="F377" s="239"/>
      <c r="G377" s="240"/>
      <c r="H377" s="239"/>
      <c r="I377" s="240"/>
      <c r="J377" s="240"/>
      <c r="K377" s="240"/>
    </row>
    <row r="378" spans="1:39" hidden="1" x14ac:dyDescent="0.25">
      <c r="A378" s="538"/>
      <c r="B378" s="538"/>
      <c r="C378" s="538"/>
      <c r="D378" s="538"/>
      <c r="E378" s="239"/>
      <c r="F378" s="239"/>
      <c r="G378" s="240"/>
      <c r="H378" s="239"/>
      <c r="I378" s="240"/>
      <c r="J378" s="240"/>
      <c r="K378" s="240"/>
    </row>
    <row r="379" spans="1:39" hidden="1" x14ac:dyDescent="0.25">
      <c r="A379" s="538"/>
      <c r="B379" s="538"/>
      <c r="C379" s="538"/>
      <c r="D379" s="538"/>
      <c r="E379" s="239"/>
      <c r="F379" s="239"/>
      <c r="G379" s="240"/>
      <c r="H379" s="239"/>
      <c r="I379" s="240"/>
      <c r="J379" s="240"/>
      <c r="K379" s="240"/>
    </row>
    <row r="380" spans="1:39" hidden="1" x14ac:dyDescent="0.25">
      <c r="A380" s="538"/>
      <c r="B380" s="538"/>
      <c r="C380" s="538"/>
      <c r="D380" s="538"/>
      <c r="E380" s="239"/>
      <c r="F380" s="239"/>
      <c r="G380" s="240"/>
      <c r="H380" s="239"/>
      <c r="I380" s="240"/>
      <c r="J380" s="240"/>
      <c r="K380" s="240"/>
    </row>
    <row r="381" spans="1:39" hidden="1" x14ac:dyDescent="0.25">
      <c r="A381" s="538"/>
      <c r="B381" s="538"/>
      <c r="C381" s="538"/>
      <c r="D381" s="538"/>
      <c r="E381" s="239"/>
      <c r="F381" s="239"/>
      <c r="G381" s="240"/>
      <c r="H381" s="239"/>
      <c r="I381" s="240"/>
      <c r="J381" s="240"/>
      <c r="K381" s="240"/>
    </row>
    <row r="382" spans="1:39" hidden="1" x14ac:dyDescent="0.25">
      <c r="A382" s="538"/>
      <c r="B382" s="538"/>
      <c r="C382" s="538"/>
      <c r="D382" s="538"/>
      <c r="E382" s="239"/>
      <c r="F382" s="239"/>
      <c r="G382" s="240"/>
      <c r="H382" s="239"/>
      <c r="I382" s="240"/>
      <c r="J382" s="240"/>
      <c r="K382" s="240"/>
    </row>
    <row r="383" spans="1:39" hidden="1" x14ac:dyDescent="0.25">
      <c r="A383" s="538"/>
      <c r="B383" s="538"/>
      <c r="C383" s="538"/>
      <c r="D383" s="538"/>
      <c r="E383" s="239"/>
      <c r="F383" s="239"/>
      <c r="G383" s="240"/>
      <c r="H383" s="239"/>
      <c r="I383" s="240"/>
      <c r="J383" s="240"/>
      <c r="K383" s="240"/>
    </row>
    <row r="384" spans="1:39" hidden="1" x14ac:dyDescent="0.25">
      <c r="A384" s="538"/>
      <c r="B384" s="538"/>
      <c r="C384" s="538"/>
      <c r="D384" s="538"/>
      <c r="E384" s="239"/>
      <c r="F384" s="239"/>
      <c r="G384" s="240"/>
      <c r="H384" s="239"/>
      <c r="I384" s="240"/>
      <c r="J384" s="240"/>
      <c r="K384" s="240"/>
    </row>
    <row r="385" spans="1:39" hidden="1" x14ac:dyDescent="0.25">
      <c r="A385" s="538"/>
      <c r="B385" s="538"/>
      <c r="C385" s="538"/>
      <c r="D385" s="538"/>
      <c r="E385" s="239"/>
      <c r="F385" s="239"/>
      <c r="G385" s="240"/>
      <c r="H385" s="239"/>
      <c r="I385" s="240"/>
      <c r="J385" s="240"/>
      <c r="K385" s="240"/>
    </row>
    <row r="386" spans="1:39" hidden="1" x14ac:dyDescent="0.25">
      <c r="A386" s="538"/>
      <c r="B386" s="538"/>
      <c r="C386" s="538"/>
      <c r="D386" s="538"/>
      <c r="E386" s="239"/>
      <c r="F386" s="239"/>
      <c r="G386" s="240"/>
      <c r="H386" s="239"/>
      <c r="I386" s="240"/>
      <c r="J386" s="240"/>
      <c r="K386" s="240"/>
    </row>
    <row r="387" spans="1:39" s="280" customFormat="1" x14ac:dyDescent="0.25">
      <c r="A387" s="402"/>
      <c r="B387" s="402"/>
      <c r="C387" s="402"/>
      <c r="D387" s="402"/>
      <c r="E387" s="239"/>
      <c r="F387" s="239"/>
      <c r="G387" s="240"/>
      <c r="H387" s="239"/>
      <c r="I387" s="240"/>
      <c r="J387" s="240"/>
      <c r="K387" s="240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</row>
    <row r="388" spans="1:39" s="267" customFormat="1" x14ac:dyDescent="0.25">
      <c r="A388" s="401" t="s">
        <v>39</v>
      </c>
      <c r="B388" s="535" t="s">
        <v>514</v>
      </c>
      <c r="C388" s="536" t="s">
        <v>39</v>
      </c>
      <c r="D388" s="536" t="s">
        <v>39</v>
      </c>
      <c r="E388" s="536" t="s">
        <v>39</v>
      </c>
      <c r="F388" s="536" t="s">
        <v>39</v>
      </c>
      <c r="G388" s="536" t="s">
        <v>39</v>
      </c>
      <c r="H388" s="536" t="s">
        <v>39</v>
      </c>
      <c r="I388" s="536" t="s">
        <v>39</v>
      </c>
      <c r="J388" s="536" t="s">
        <v>39</v>
      </c>
      <c r="K388" s="252" t="s">
        <v>39</v>
      </c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</row>
    <row r="389" spans="1:39" s="267" customFormat="1" ht="15.75" x14ac:dyDescent="0.25">
      <c r="A389" s="266" t="s">
        <v>470</v>
      </c>
      <c r="B389" s="257"/>
      <c r="C389" s="257"/>
      <c r="D389" s="257"/>
      <c r="E389" s="257"/>
      <c r="F389" s="257"/>
      <c r="G389" s="257"/>
      <c r="H389" s="257"/>
      <c r="I389" s="257"/>
      <c r="J389" s="257"/>
      <c r="K389" s="258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</row>
    <row r="390" spans="1:39" s="267" customFormat="1" x14ac:dyDescent="0.25">
      <c r="A390" s="265"/>
      <c r="B390" s="257"/>
      <c r="C390" s="257"/>
      <c r="D390" s="257"/>
      <c r="E390" s="257"/>
      <c r="F390" s="257"/>
      <c r="G390" s="257"/>
      <c r="H390" s="257"/>
      <c r="I390" s="257"/>
      <c r="J390" s="257"/>
      <c r="K390" s="258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</row>
    <row r="391" spans="1:39" s="284" customFormat="1" x14ac:dyDescent="0.25">
      <c r="A391" s="401" t="s">
        <v>39</v>
      </c>
      <c r="B391" s="535" t="s">
        <v>515</v>
      </c>
      <c r="C391" s="536" t="s">
        <v>39</v>
      </c>
      <c r="D391" s="536" t="s">
        <v>39</v>
      </c>
      <c r="E391" s="536" t="s">
        <v>39</v>
      </c>
      <c r="F391" s="536" t="s">
        <v>39</v>
      </c>
      <c r="G391" s="536" t="s">
        <v>39</v>
      </c>
      <c r="H391" s="536" t="s">
        <v>39</v>
      </c>
      <c r="I391" s="536" t="s">
        <v>39</v>
      </c>
      <c r="J391" s="536" t="s">
        <v>39</v>
      </c>
      <c r="K391" s="252" t="s">
        <v>39</v>
      </c>
      <c r="L391" s="97"/>
      <c r="M391" s="204"/>
      <c r="N391" s="204" t="s">
        <v>39</v>
      </c>
      <c r="O391" s="204"/>
      <c r="P391" s="204"/>
      <c r="Q391" s="204">
        <f>SUM(K392:K429)</f>
        <v>93051.650000000023</v>
      </c>
      <c r="R391" s="204" t="s">
        <v>39</v>
      </c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329"/>
      <c r="AD391" s="329"/>
      <c r="AE391" s="329"/>
      <c r="AF391" s="329"/>
      <c r="AG391" s="329"/>
      <c r="AH391" s="329"/>
      <c r="AI391" s="329"/>
      <c r="AJ391" s="329"/>
      <c r="AK391" s="329"/>
      <c r="AL391" s="329"/>
      <c r="AM391" s="329"/>
    </row>
    <row r="392" spans="1:39" s="267" customFormat="1" x14ac:dyDescent="0.25">
      <c r="A392" s="562" t="s">
        <v>400</v>
      </c>
      <c r="B392" s="559" t="s">
        <v>39</v>
      </c>
      <c r="C392" s="559" t="s">
        <v>401</v>
      </c>
      <c r="D392" s="559" t="s">
        <v>39</v>
      </c>
      <c r="E392" s="255" t="s">
        <v>43</v>
      </c>
      <c r="F392" s="255">
        <v>0</v>
      </c>
      <c r="G392" s="254">
        <v>0</v>
      </c>
      <c r="H392" s="255">
        <v>1</v>
      </c>
      <c r="I392" s="259">
        <f t="shared" ref="I392:I431" si="107">ROUND(G392-((G392*J392)/100),2)</f>
        <v>0</v>
      </c>
      <c r="J392" s="240">
        <f t="shared" ref="J392:J398" si="108">K$1</f>
        <v>0</v>
      </c>
      <c r="K392" s="240">
        <f t="shared" ref="K392:K431" si="109">H392*I392</f>
        <v>0</v>
      </c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</row>
    <row r="393" spans="1:39" s="267" customFormat="1" x14ac:dyDescent="0.25">
      <c r="A393" s="528" t="s">
        <v>76</v>
      </c>
      <c r="B393" s="528" t="s">
        <v>39</v>
      </c>
      <c r="C393" s="528" t="s">
        <v>77</v>
      </c>
      <c r="D393" s="528" t="s">
        <v>39</v>
      </c>
      <c r="E393" s="261" t="s">
        <v>43</v>
      </c>
      <c r="F393" s="261">
        <v>0</v>
      </c>
      <c r="G393" s="262">
        <v>10913.5</v>
      </c>
      <c r="H393" s="261">
        <v>1</v>
      </c>
      <c r="I393" s="263">
        <f t="shared" si="107"/>
        <v>10913.5</v>
      </c>
      <c r="J393" s="263">
        <f t="shared" si="108"/>
        <v>0</v>
      </c>
      <c r="K393" s="263">
        <f t="shared" si="109"/>
        <v>10913.5</v>
      </c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</row>
    <row r="394" spans="1:39" s="267" customFormat="1" x14ac:dyDescent="0.25">
      <c r="A394" s="528" t="s">
        <v>78</v>
      </c>
      <c r="B394" s="528" t="s">
        <v>39</v>
      </c>
      <c r="C394" s="528" t="s">
        <v>79</v>
      </c>
      <c r="D394" s="528" t="s">
        <v>39</v>
      </c>
      <c r="E394" s="261" t="s">
        <v>43</v>
      </c>
      <c r="F394" s="261">
        <v>0</v>
      </c>
      <c r="G394" s="262">
        <v>0</v>
      </c>
      <c r="H394" s="261">
        <v>10</v>
      </c>
      <c r="I394" s="263">
        <f t="shared" si="107"/>
        <v>0</v>
      </c>
      <c r="J394" s="263">
        <f t="shared" si="108"/>
        <v>0</v>
      </c>
      <c r="K394" s="263">
        <f t="shared" si="109"/>
        <v>0</v>
      </c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</row>
    <row r="395" spans="1:39" s="267" customFormat="1" x14ac:dyDescent="0.25">
      <c r="A395" s="528" t="s">
        <v>80</v>
      </c>
      <c r="B395" s="528" t="s">
        <v>39</v>
      </c>
      <c r="C395" s="528" t="s">
        <v>81</v>
      </c>
      <c r="D395" s="528" t="s">
        <v>39</v>
      </c>
      <c r="E395" s="261" t="s">
        <v>43</v>
      </c>
      <c r="F395" s="261">
        <v>0</v>
      </c>
      <c r="G395" s="262">
        <v>0</v>
      </c>
      <c r="H395" s="261">
        <v>10</v>
      </c>
      <c r="I395" s="263">
        <f t="shared" si="107"/>
        <v>0</v>
      </c>
      <c r="J395" s="263">
        <f t="shared" si="108"/>
        <v>0</v>
      </c>
      <c r="K395" s="263">
        <f t="shared" si="109"/>
        <v>0</v>
      </c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</row>
    <row r="396" spans="1:39" s="267" customFormat="1" x14ac:dyDescent="0.25">
      <c r="A396" s="528" t="s">
        <v>82</v>
      </c>
      <c r="B396" s="528" t="s">
        <v>39</v>
      </c>
      <c r="C396" s="528" t="s">
        <v>83</v>
      </c>
      <c r="D396" s="528" t="s">
        <v>39</v>
      </c>
      <c r="E396" s="261" t="s">
        <v>43</v>
      </c>
      <c r="F396" s="261">
        <v>0</v>
      </c>
      <c r="G396" s="262">
        <v>0</v>
      </c>
      <c r="H396" s="261">
        <v>10</v>
      </c>
      <c r="I396" s="263">
        <f t="shared" si="107"/>
        <v>0</v>
      </c>
      <c r="J396" s="263">
        <f t="shared" si="108"/>
        <v>0</v>
      </c>
      <c r="K396" s="263">
        <f t="shared" si="109"/>
        <v>0</v>
      </c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</row>
    <row r="397" spans="1:39" s="267" customFormat="1" x14ac:dyDescent="0.25">
      <c r="A397" s="528" t="s">
        <v>84</v>
      </c>
      <c r="B397" s="528" t="s">
        <v>39</v>
      </c>
      <c r="C397" s="528" t="s">
        <v>85</v>
      </c>
      <c r="D397" s="528" t="s">
        <v>39</v>
      </c>
      <c r="E397" s="261" t="s">
        <v>43</v>
      </c>
      <c r="F397" s="261">
        <v>0</v>
      </c>
      <c r="G397" s="262">
        <v>0</v>
      </c>
      <c r="H397" s="261">
        <v>10</v>
      </c>
      <c r="I397" s="263">
        <f t="shared" si="107"/>
        <v>0</v>
      </c>
      <c r="J397" s="263">
        <f t="shared" si="108"/>
        <v>0</v>
      </c>
      <c r="K397" s="263">
        <f t="shared" si="109"/>
        <v>0</v>
      </c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</row>
    <row r="398" spans="1:39" s="267" customFormat="1" x14ac:dyDescent="0.25">
      <c r="A398" s="559" t="s">
        <v>402</v>
      </c>
      <c r="B398" s="559" t="s">
        <v>39</v>
      </c>
      <c r="C398" s="559" t="s">
        <v>403</v>
      </c>
      <c r="D398" s="559" t="s">
        <v>39</v>
      </c>
      <c r="E398" s="255" t="s">
        <v>43</v>
      </c>
      <c r="F398" s="255">
        <v>0</v>
      </c>
      <c r="G398" s="254">
        <v>5106.3500000000004</v>
      </c>
      <c r="H398" s="255">
        <v>1</v>
      </c>
      <c r="I398" s="259">
        <f t="shared" si="107"/>
        <v>5106.3500000000004</v>
      </c>
      <c r="J398" s="240">
        <f t="shared" si="108"/>
        <v>0</v>
      </c>
      <c r="K398" s="240">
        <f t="shared" si="109"/>
        <v>5106.3500000000004</v>
      </c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</row>
    <row r="399" spans="1:39" s="267" customFormat="1" x14ac:dyDescent="0.25">
      <c r="A399" s="559" t="s">
        <v>404</v>
      </c>
      <c r="B399" s="559" t="s">
        <v>39</v>
      </c>
      <c r="C399" s="559" t="s">
        <v>405</v>
      </c>
      <c r="D399" s="559" t="s">
        <v>39</v>
      </c>
      <c r="E399" s="255">
        <v>36</v>
      </c>
      <c r="F399" s="255" t="s">
        <v>48</v>
      </c>
      <c r="G399" s="254">
        <v>2760</v>
      </c>
      <c r="H399" s="255">
        <v>1</v>
      </c>
      <c r="I399" s="259">
        <f t="shared" si="107"/>
        <v>2760</v>
      </c>
      <c r="J399" s="240">
        <f>K$2</f>
        <v>0</v>
      </c>
      <c r="K399" s="240">
        <f t="shared" si="109"/>
        <v>2760</v>
      </c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</row>
    <row r="400" spans="1:39" s="267" customFormat="1" x14ac:dyDescent="0.25">
      <c r="A400" s="559" t="s">
        <v>49</v>
      </c>
      <c r="B400" s="559" t="s">
        <v>39</v>
      </c>
      <c r="C400" s="559" t="s">
        <v>50</v>
      </c>
      <c r="D400" s="559" t="s">
        <v>39</v>
      </c>
      <c r="E400" s="255" t="s">
        <v>43</v>
      </c>
      <c r="F400" s="255">
        <v>0</v>
      </c>
      <c r="G400" s="254">
        <v>0</v>
      </c>
      <c r="H400" s="255">
        <v>1</v>
      </c>
      <c r="I400" s="259">
        <f t="shared" si="107"/>
        <v>0</v>
      </c>
      <c r="J400" s="240">
        <f t="shared" ref="J400:J417" si="110">K$1</f>
        <v>0</v>
      </c>
      <c r="K400" s="240">
        <f t="shared" si="109"/>
        <v>0</v>
      </c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</row>
    <row r="401" spans="1:28" s="267" customFormat="1" x14ac:dyDescent="0.25">
      <c r="A401" s="559" t="s">
        <v>51</v>
      </c>
      <c r="B401" s="559" t="s">
        <v>39</v>
      </c>
      <c r="C401" s="559" t="s">
        <v>52</v>
      </c>
      <c r="D401" s="559" t="s">
        <v>39</v>
      </c>
      <c r="E401" s="255" t="s">
        <v>43</v>
      </c>
      <c r="F401" s="255">
        <v>0</v>
      </c>
      <c r="G401" s="254">
        <v>0</v>
      </c>
      <c r="H401" s="255">
        <v>1</v>
      </c>
      <c r="I401" s="259">
        <f t="shared" si="107"/>
        <v>0</v>
      </c>
      <c r="J401" s="240">
        <f t="shared" si="110"/>
        <v>0</v>
      </c>
      <c r="K401" s="240">
        <f t="shared" si="109"/>
        <v>0</v>
      </c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</row>
    <row r="402" spans="1:28" s="267" customFormat="1" x14ac:dyDescent="0.25">
      <c r="A402" s="559" t="s">
        <v>53</v>
      </c>
      <c r="B402" s="559" t="s">
        <v>39</v>
      </c>
      <c r="C402" s="559" t="s">
        <v>54</v>
      </c>
      <c r="D402" s="559" t="s">
        <v>39</v>
      </c>
      <c r="E402" s="255" t="s">
        <v>43</v>
      </c>
      <c r="F402" s="255">
        <v>0</v>
      </c>
      <c r="G402" s="254">
        <v>0</v>
      </c>
      <c r="H402" s="255">
        <v>1</v>
      </c>
      <c r="I402" s="259">
        <f t="shared" si="107"/>
        <v>0</v>
      </c>
      <c r="J402" s="240">
        <f t="shared" si="110"/>
        <v>0</v>
      </c>
      <c r="K402" s="240">
        <f t="shared" si="109"/>
        <v>0</v>
      </c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</row>
    <row r="403" spans="1:28" s="267" customFormat="1" x14ac:dyDescent="0.25">
      <c r="A403" s="559" t="s">
        <v>55</v>
      </c>
      <c r="B403" s="559" t="s">
        <v>39</v>
      </c>
      <c r="C403" s="559" t="s">
        <v>56</v>
      </c>
      <c r="D403" s="559" t="s">
        <v>39</v>
      </c>
      <c r="E403" s="255" t="s">
        <v>43</v>
      </c>
      <c r="F403" s="255">
        <v>0</v>
      </c>
      <c r="G403" s="254">
        <v>7296.35</v>
      </c>
      <c r="H403" s="255">
        <v>1</v>
      </c>
      <c r="I403" s="259">
        <f t="shared" si="107"/>
        <v>7296.35</v>
      </c>
      <c r="J403" s="240">
        <f t="shared" si="110"/>
        <v>0</v>
      </c>
      <c r="K403" s="240">
        <f t="shared" si="109"/>
        <v>7296.35</v>
      </c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</row>
    <row r="404" spans="1:28" s="267" customFormat="1" x14ac:dyDescent="0.25">
      <c r="A404" s="559" t="s">
        <v>57</v>
      </c>
      <c r="B404" s="559" t="s">
        <v>39</v>
      </c>
      <c r="C404" s="559" t="s">
        <v>58</v>
      </c>
      <c r="D404" s="559" t="s">
        <v>39</v>
      </c>
      <c r="E404" s="255" t="s">
        <v>43</v>
      </c>
      <c r="F404" s="255">
        <v>0</v>
      </c>
      <c r="G404" s="254">
        <v>0</v>
      </c>
      <c r="H404" s="255">
        <v>1</v>
      </c>
      <c r="I404" s="259">
        <f t="shared" si="107"/>
        <v>0</v>
      </c>
      <c r="J404" s="240">
        <f t="shared" si="110"/>
        <v>0</v>
      </c>
      <c r="K404" s="240">
        <f t="shared" si="109"/>
        <v>0</v>
      </c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</row>
    <row r="405" spans="1:28" s="267" customFormat="1" x14ac:dyDescent="0.25">
      <c r="A405" s="559" t="s">
        <v>59</v>
      </c>
      <c r="B405" s="559" t="s">
        <v>39</v>
      </c>
      <c r="C405" s="559" t="s">
        <v>60</v>
      </c>
      <c r="D405" s="559" t="s">
        <v>39</v>
      </c>
      <c r="E405" s="255" t="s">
        <v>43</v>
      </c>
      <c r="F405" s="255">
        <v>0</v>
      </c>
      <c r="G405" s="254">
        <v>0</v>
      </c>
      <c r="H405" s="255">
        <v>1</v>
      </c>
      <c r="I405" s="259">
        <f t="shared" si="107"/>
        <v>0</v>
      </c>
      <c r="J405" s="240">
        <f t="shared" si="110"/>
        <v>0</v>
      </c>
      <c r="K405" s="240">
        <f t="shared" si="109"/>
        <v>0</v>
      </c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</row>
    <row r="406" spans="1:28" s="267" customFormat="1" x14ac:dyDescent="0.25">
      <c r="A406" s="559" t="s">
        <v>61</v>
      </c>
      <c r="B406" s="559" t="s">
        <v>39</v>
      </c>
      <c r="C406" s="559" t="s">
        <v>62</v>
      </c>
      <c r="D406" s="559" t="s">
        <v>39</v>
      </c>
      <c r="E406" s="255" t="s">
        <v>43</v>
      </c>
      <c r="F406" s="255">
        <v>0</v>
      </c>
      <c r="G406" s="254">
        <v>14596.35</v>
      </c>
      <c r="H406" s="255">
        <v>1</v>
      </c>
      <c r="I406" s="259">
        <f t="shared" si="107"/>
        <v>14596.35</v>
      </c>
      <c r="J406" s="240">
        <f t="shared" si="110"/>
        <v>0</v>
      </c>
      <c r="K406" s="240">
        <f t="shared" si="109"/>
        <v>14596.35</v>
      </c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</row>
    <row r="407" spans="1:28" s="267" customFormat="1" x14ac:dyDescent="0.25">
      <c r="A407" s="519" t="s">
        <v>438</v>
      </c>
      <c r="B407" s="520" t="s">
        <v>39</v>
      </c>
      <c r="C407" s="520" t="s">
        <v>439</v>
      </c>
      <c r="D407" s="520" t="s">
        <v>39</v>
      </c>
      <c r="E407" s="362" t="s">
        <v>43</v>
      </c>
      <c r="F407" s="362">
        <v>14</v>
      </c>
      <c r="G407" s="363">
        <v>200</v>
      </c>
      <c r="H407" s="362">
        <v>2</v>
      </c>
      <c r="I407" s="363">
        <f t="shared" si="107"/>
        <v>200</v>
      </c>
      <c r="J407" s="263">
        <f t="shared" si="110"/>
        <v>0</v>
      </c>
      <c r="K407" s="363">
        <f t="shared" ref="K407" si="111">ROUND((H407*I407),2)</f>
        <v>400</v>
      </c>
      <c r="L407" s="355" t="s">
        <v>70</v>
      </c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</row>
    <row r="408" spans="1:28" s="267" customFormat="1" x14ac:dyDescent="0.25">
      <c r="A408" s="528" t="s">
        <v>63</v>
      </c>
      <c r="B408" s="528" t="s">
        <v>39</v>
      </c>
      <c r="C408" s="528" t="s">
        <v>64</v>
      </c>
      <c r="D408" s="528" t="s">
        <v>39</v>
      </c>
      <c r="E408" s="261" t="s">
        <v>43</v>
      </c>
      <c r="F408" s="261">
        <v>0</v>
      </c>
      <c r="G408" s="351">
        <v>650</v>
      </c>
      <c r="H408" s="261">
        <v>4</v>
      </c>
      <c r="I408" s="263">
        <f t="shared" si="107"/>
        <v>650</v>
      </c>
      <c r="J408" s="263">
        <f t="shared" si="110"/>
        <v>0</v>
      </c>
      <c r="K408" s="263">
        <f t="shared" si="109"/>
        <v>2600</v>
      </c>
      <c r="L408" s="343" t="s">
        <v>474</v>
      </c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</row>
    <row r="409" spans="1:28" s="284" customFormat="1" x14ac:dyDescent="0.25">
      <c r="A409" s="528" t="s">
        <v>396</v>
      </c>
      <c r="B409" s="528" t="s">
        <v>39</v>
      </c>
      <c r="C409" s="528" t="s">
        <v>397</v>
      </c>
      <c r="D409" s="528" t="s">
        <v>39</v>
      </c>
      <c r="E409" s="261" t="s">
        <v>43</v>
      </c>
      <c r="F409" s="261">
        <v>0</v>
      </c>
      <c r="G409" s="262">
        <v>1900</v>
      </c>
      <c r="H409" s="261">
        <v>2</v>
      </c>
      <c r="I409" s="263">
        <f t="shared" si="107"/>
        <v>1900</v>
      </c>
      <c r="J409" s="263">
        <f t="shared" si="110"/>
        <v>0</v>
      </c>
      <c r="K409" s="263">
        <f t="shared" si="109"/>
        <v>3800</v>
      </c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</row>
    <row r="410" spans="1:28" s="267" customFormat="1" x14ac:dyDescent="0.25">
      <c r="A410" s="559" t="s">
        <v>66</v>
      </c>
      <c r="B410" s="559" t="s">
        <v>39</v>
      </c>
      <c r="C410" s="559" t="s">
        <v>67</v>
      </c>
      <c r="D410" s="559" t="s">
        <v>39</v>
      </c>
      <c r="E410" s="255" t="s">
        <v>43</v>
      </c>
      <c r="F410" s="255">
        <v>0</v>
      </c>
      <c r="G410" s="254">
        <v>14596.35</v>
      </c>
      <c r="H410" s="255">
        <v>1</v>
      </c>
      <c r="I410" s="259">
        <f t="shared" si="107"/>
        <v>14596.35</v>
      </c>
      <c r="J410" s="240">
        <f t="shared" si="110"/>
        <v>0</v>
      </c>
      <c r="K410" s="240">
        <f t="shared" si="109"/>
        <v>14596.35</v>
      </c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</row>
    <row r="411" spans="1:28" s="267" customFormat="1" x14ac:dyDescent="0.25">
      <c r="A411" s="528" t="s">
        <v>68</v>
      </c>
      <c r="B411" s="528" t="s">
        <v>39</v>
      </c>
      <c r="C411" s="528" t="s">
        <v>69</v>
      </c>
      <c r="D411" s="528" t="s">
        <v>39</v>
      </c>
      <c r="E411" s="261" t="s">
        <v>43</v>
      </c>
      <c r="F411" s="261">
        <v>0</v>
      </c>
      <c r="G411" s="262">
        <v>7296.35</v>
      </c>
      <c r="H411" s="261">
        <v>1</v>
      </c>
      <c r="I411" s="263">
        <f t="shared" si="107"/>
        <v>7296.35</v>
      </c>
      <c r="J411" s="263">
        <f t="shared" si="110"/>
        <v>0</v>
      </c>
      <c r="K411" s="263">
        <f t="shared" si="109"/>
        <v>7296.35</v>
      </c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</row>
    <row r="412" spans="1:28" s="267" customFormat="1" x14ac:dyDescent="0.25">
      <c r="A412" s="528" t="s">
        <v>68</v>
      </c>
      <c r="B412" s="528" t="s">
        <v>39</v>
      </c>
      <c r="C412" s="528" t="s">
        <v>69</v>
      </c>
      <c r="D412" s="528" t="s">
        <v>39</v>
      </c>
      <c r="E412" s="261" t="s">
        <v>43</v>
      </c>
      <c r="F412" s="261">
        <v>0</v>
      </c>
      <c r="G412" s="262">
        <v>7296.35</v>
      </c>
      <c r="H412" s="261">
        <v>1</v>
      </c>
      <c r="I412" s="263">
        <f t="shared" si="107"/>
        <v>7296.35</v>
      </c>
      <c r="J412" s="263">
        <f t="shared" si="110"/>
        <v>0</v>
      </c>
      <c r="K412" s="263">
        <f t="shared" si="109"/>
        <v>7296.35</v>
      </c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</row>
    <row r="413" spans="1:28" s="267" customFormat="1" x14ac:dyDescent="0.25">
      <c r="A413" s="567" t="s">
        <v>68</v>
      </c>
      <c r="B413" s="567" t="s">
        <v>39</v>
      </c>
      <c r="C413" s="567" t="s">
        <v>69</v>
      </c>
      <c r="D413" s="567" t="s">
        <v>39</v>
      </c>
      <c r="E413" s="327" t="s">
        <v>43</v>
      </c>
      <c r="F413" s="327">
        <v>0</v>
      </c>
      <c r="G413" s="328">
        <v>7296.35</v>
      </c>
      <c r="H413" s="327">
        <v>1</v>
      </c>
      <c r="I413" s="321">
        <f t="shared" si="107"/>
        <v>7296.35</v>
      </c>
      <c r="J413" s="321">
        <f t="shared" si="110"/>
        <v>0</v>
      </c>
      <c r="K413" s="321">
        <f t="shared" si="109"/>
        <v>7296.35</v>
      </c>
      <c r="L413" s="343" t="s">
        <v>70</v>
      </c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</row>
    <row r="414" spans="1:28" s="267" customFormat="1" x14ac:dyDescent="0.25">
      <c r="A414" s="559" t="s">
        <v>406</v>
      </c>
      <c r="B414" s="559" t="s">
        <v>39</v>
      </c>
      <c r="C414" s="559" t="s">
        <v>407</v>
      </c>
      <c r="D414" s="559" t="s">
        <v>39</v>
      </c>
      <c r="E414" s="255" t="s">
        <v>43</v>
      </c>
      <c r="F414" s="255">
        <v>0</v>
      </c>
      <c r="G414" s="254">
        <v>2916.35</v>
      </c>
      <c r="H414" s="255">
        <v>1</v>
      </c>
      <c r="I414" s="259">
        <f t="shared" si="107"/>
        <v>2916.35</v>
      </c>
      <c r="J414" s="240">
        <f t="shared" si="110"/>
        <v>0</v>
      </c>
      <c r="K414" s="240">
        <f t="shared" si="109"/>
        <v>2916.35</v>
      </c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</row>
    <row r="415" spans="1:28" s="267" customFormat="1" x14ac:dyDescent="0.25">
      <c r="A415" s="559" t="s">
        <v>73</v>
      </c>
      <c r="B415" s="559" t="s">
        <v>39</v>
      </c>
      <c r="C415" s="559" t="s">
        <v>74</v>
      </c>
      <c r="D415" s="559" t="s">
        <v>39</v>
      </c>
      <c r="E415" s="255" t="s">
        <v>43</v>
      </c>
      <c r="F415" s="255">
        <v>0</v>
      </c>
      <c r="G415" s="254">
        <v>0</v>
      </c>
      <c r="H415" s="255">
        <v>4</v>
      </c>
      <c r="I415" s="259">
        <f t="shared" si="107"/>
        <v>0</v>
      </c>
      <c r="J415" s="240">
        <f t="shared" si="110"/>
        <v>0</v>
      </c>
      <c r="K415" s="240">
        <f t="shared" si="109"/>
        <v>0</v>
      </c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</row>
    <row r="416" spans="1:28" s="267" customFormat="1" x14ac:dyDescent="0.25">
      <c r="A416" s="559" t="s">
        <v>408</v>
      </c>
      <c r="B416" s="559" t="s">
        <v>39</v>
      </c>
      <c r="C416" s="559" t="s">
        <v>407</v>
      </c>
      <c r="D416" s="559" t="s">
        <v>39</v>
      </c>
      <c r="E416" s="255" t="s">
        <v>43</v>
      </c>
      <c r="F416" s="255">
        <v>0</v>
      </c>
      <c r="G416" s="254">
        <v>2916.35</v>
      </c>
      <c r="H416" s="255">
        <v>1</v>
      </c>
      <c r="I416" s="259">
        <f t="shared" si="107"/>
        <v>2916.35</v>
      </c>
      <c r="J416" s="240">
        <f t="shared" si="110"/>
        <v>0</v>
      </c>
      <c r="K416" s="240">
        <f t="shared" si="109"/>
        <v>2916.35</v>
      </c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</row>
    <row r="417" spans="1:28" s="267" customFormat="1" x14ac:dyDescent="0.25">
      <c r="A417" s="559" t="s">
        <v>86</v>
      </c>
      <c r="B417" s="559" t="s">
        <v>39</v>
      </c>
      <c r="C417" s="559" t="s">
        <v>87</v>
      </c>
      <c r="D417" s="559" t="s">
        <v>39</v>
      </c>
      <c r="E417" s="255" t="s">
        <v>43</v>
      </c>
      <c r="F417" s="255">
        <v>0</v>
      </c>
      <c r="G417" s="254">
        <v>100</v>
      </c>
      <c r="H417" s="255">
        <v>1</v>
      </c>
      <c r="I417" s="259">
        <f t="shared" si="107"/>
        <v>100</v>
      </c>
      <c r="J417" s="240">
        <f t="shared" si="110"/>
        <v>0</v>
      </c>
      <c r="K417" s="240">
        <f t="shared" si="109"/>
        <v>100</v>
      </c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</row>
    <row r="418" spans="1:28" s="267" customFormat="1" x14ac:dyDescent="0.25">
      <c r="A418" s="559" t="s">
        <v>88</v>
      </c>
      <c r="B418" s="559" t="s">
        <v>39</v>
      </c>
      <c r="C418" s="559" t="s">
        <v>89</v>
      </c>
      <c r="D418" s="559" t="s">
        <v>39</v>
      </c>
      <c r="E418" s="255">
        <v>36</v>
      </c>
      <c r="F418" s="255" t="s">
        <v>48</v>
      </c>
      <c r="G418" s="254">
        <v>1631</v>
      </c>
      <c r="H418" s="255">
        <v>1</v>
      </c>
      <c r="I418" s="259">
        <f t="shared" si="107"/>
        <v>1631</v>
      </c>
      <c r="J418" s="240">
        <f>K$2</f>
        <v>0</v>
      </c>
      <c r="K418" s="240">
        <f t="shared" si="109"/>
        <v>1631</v>
      </c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</row>
    <row r="419" spans="1:28" s="267" customFormat="1" x14ac:dyDescent="0.25">
      <c r="A419" s="559" t="s">
        <v>90</v>
      </c>
      <c r="B419" s="559" t="s">
        <v>39</v>
      </c>
      <c r="C419" s="559" t="s">
        <v>91</v>
      </c>
      <c r="D419" s="559" t="s">
        <v>39</v>
      </c>
      <c r="E419" s="255" t="s">
        <v>43</v>
      </c>
      <c r="F419" s="255">
        <v>0</v>
      </c>
      <c r="G419" s="254">
        <v>0</v>
      </c>
      <c r="H419" s="255">
        <v>1</v>
      </c>
      <c r="I419" s="259">
        <f t="shared" si="107"/>
        <v>0</v>
      </c>
      <c r="J419" s="240">
        <f t="shared" ref="J419:J423" si="112">K$1</f>
        <v>0</v>
      </c>
      <c r="K419" s="240">
        <f t="shared" si="109"/>
        <v>0</v>
      </c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</row>
    <row r="420" spans="1:28" s="267" customFormat="1" x14ac:dyDescent="0.25">
      <c r="A420" s="559" t="s">
        <v>92</v>
      </c>
      <c r="B420" s="559" t="s">
        <v>39</v>
      </c>
      <c r="C420" s="559" t="s">
        <v>93</v>
      </c>
      <c r="D420" s="559" t="s">
        <v>39</v>
      </c>
      <c r="E420" s="255" t="s">
        <v>43</v>
      </c>
      <c r="F420" s="255">
        <v>0</v>
      </c>
      <c r="G420" s="254">
        <v>0</v>
      </c>
      <c r="H420" s="255">
        <v>1</v>
      </c>
      <c r="I420" s="259">
        <f t="shared" si="107"/>
        <v>0</v>
      </c>
      <c r="J420" s="240">
        <f t="shared" si="112"/>
        <v>0</v>
      </c>
      <c r="K420" s="240">
        <f t="shared" si="109"/>
        <v>0</v>
      </c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</row>
    <row r="421" spans="1:28" s="267" customFormat="1" x14ac:dyDescent="0.25">
      <c r="A421" s="559" t="s">
        <v>94</v>
      </c>
      <c r="B421" s="559" t="s">
        <v>39</v>
      </c>
      <c r="C421" s="559" t="s">
        <v>95</v>
      </c>
      <c r="D421" s="559" t="s">
        <v>39</v>
      </c>
      <c r="E421" s="255" t="s">
        <v>43</v>
      </c>
      <c r="F421" s="255">
        <v>0</v>
      </c>
      <c r="G421" s="254">
        <v>0</v>
      </c>
      <c r="H421" s="255">
        <v>1</v>
      </c>
      <c r="I421" s="259">
        <f t="shared" si="107"/>
        <v>0</v>
      </c>
      <c r="J421" s="240">
        <f t="shared" si="112"/>
        <v>0</v>
      </c>
      <c r="K421" s="240">
        <f t="shared" si="109"/>
        <v>0</v>
      </c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</row>
    <row r="422" spans="1:28" s="267" customFormat="1" x14ac:dyDescent="0.25">
      <c r="A422" s="559" t="s">
        <v>96</v>
      </c>
      <c r="B422" s="559" t="s">
        <v>39</v>
      </c>
      <c r="C422" s="559" t="s">
        <v>97</v>
      </c>
      <c r="D422" s="559" t="s">
        <v>39</v>
      </c>
      <c r="E422" s="255" t="s">
        <v>43</v>
      </c>
      <c r="F422" s="255">
        <v>0</v>
      </c>
      <c r="G422" s="254">
        <v>0</v>
      </c>
      <c r="H422" s="255">
        <v>1</v>
      </c>
      <c r="I422" s="259">
        <f t="shared" si="107"/>
        <v>0</v>
      </c>
      <c r="J422" s="240">
        <f t="shared" si="112"/>
        <v>0</v>
      </c>
      <c r="K422" s="240">
        <f t="shared" si="109"/>
        <v>0</v>
      </c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</row>
    <row r="423" spans="1:28" s="267" customFormat="1" x14ac:dyDescent="0.25">
      <c r="A423" s="559" t="s">
        <v>98</v>
      </c>
      <c r="B423" s="559" t="s">
        <v>39</v>
      </c>
      <c r="C423" s="559" t="s">
        <v>99</v>
      </c>
      <c r="D423" s="559" t="s">
        <v>39</v>
      </c>
      <c r="E423" s="255" t="s">
        <v>43</v>
      </c>
      <c r="F423" s="255">
        <v>0</v>
      </c>
      <c r="G423" s="254">
        <v>100</v>
      </c>
      <c r="H423" s="255">
        <v>10</v>
      </c>
      <c r="I423" s="259">
        <f t="shared" si="107"/>
        <v>100</v>
      </c>
      <c r="J423" s="240">
        <f t="shared" si="112"/>
        <v>0</v>
      </c>
      <c r="K423" s="240">
        <f t="shared" si="109"/>
        <v>1000</v>
      </c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</row>
    <row r="424" spans="1:28" s="267" customFormat="1" x14ac:dyDescent="0.25">
      <c r="A424" s="559" t="s">
        <v>100</v>
      </c>
      <c r="B424" s="559" t="s">
        <v>39</v>
      </c>
      <c r="C424" s="559" t="s">
        <v>101</v>
      </c>
      <c r="D424" s="559" t="s">
        <v>39</v>
      </c>
      <c r="E424" s="255">
        <v>36</v>
      </c>
      <c r="F424" s="255" t="s">
        <v>48</v>
      </c>
      <c r="G424" s="254">
        <v>53</v>
      </c>
      <c r="H424" s="255">
        <v>10</v>
      </c>
      <c r="I424" s="259">
        <f t="shared" si="107"/>
        <v>53</v>
      </c>
      <c r="J424" s="240">
        <f>K$2</f>
        <v>0</v>
      </c>
      <c r="K424" s="240">
        <f t="shared" si="109"/>
        <v>530</v>
      </c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</row>
    <row r="425" spans="1:28" s="267" customFormat="1" x14ac:dyDescent="0.25">
      <c r="A425" s="559" t="s">
        <v>110</v>
      </c>
      <c r="B425" s="559" t="s">
        <v>39</v>
      </c>
      <c r="C425" s="559" t="s">
        <v>111</v>
      </c>
      <c r="D425" s="559" t="s">
        <v>39</v>
      </c>
      <c r="E425" s="255" t="s">
        <v>43</v>
      </c>
      <c r="F425" s="255">
        <v>0</v>
      </c>
      <c r="G425" s="254">
        <v>0</v>
      </c>
      <c r="H425" s="255">
        <v>10</v>
      </c>
      <c r="I425" s="259">
        <f t="shared" si="107"/>
        <v>0</v>
      </c>
      <c r="J425" s="240">
        <f t="shared" ref="J425:J431" si="113">K$1</f>
        <v>0</v>
      </c>
      <c r="K425" s="240">
        <f t="shared" si="109"/>
        <v>0</v>
      </c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</row>
    <row r="426" spans="1:28" s="267" customFormat="1" x14ac:dyDescent="0.25">
      <c r="A426" s="559" t="s">
        <v>102</v>
      </c>
      <c r="B426" s="559" t="s">
        <v>39</v>
      </c>
      <c r="C426" s="559" t="s">
        <v>103</v>
      </c>
      <c r="D426" s="559" t="s">
        <v>39</v>
      </c>
      <c r="E426" s="255" t="s">
        <v>43</v>
      </c>
      <c r="F426" s="255">
        <v>0</v>
      </c>
      <c r="G426" s="254">
        <v>0</v>
      </c>
      <c r="H426" s="255">
        <v>10</v>
      </c>
      <c r="I426" s="259">
        <f t="shared" si="107"/>
        <v>0</v>
      </c>
      <c r="J426" s="240">
        <f t="shared" si="113"/>
        <v>0</v>
      </c>
      <c r="K426" s="240">
        <f t="shared" si="109"/>
        <v>0</v>
      </c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</row>
    <row r="427" spans="1:28" s="267" customFormat="1" x14ac:dyDescent="0.25">
      <c r="A427" s="559" t="s">
        <v>104</v>
      </c>
      <c r="B427" s="559" t="s">
        <v>39</v>
      </c>
      <c r="C427" s="559" t="s">
        <v>105</v>
      </c>
      <c r="D427" s="559" t="s">
        <v>39</v>
      </c>
      <c r="E427" s="255" t="s">
        <v>43</v>
      </c>
      <c r="F427" s="255">
        <v>0</v>
      </c>
      <c r="G427" s="254">
        <v>0</v>
      </c>
      <c r="H427" s="255">
        <v>10</v>
      </c>
      <c r="I427" s="259">
        <f t="shared" si="107"/>
        <v>0</v>
      </c>
      <c r="J427" s="240">
        <f t="shared" si="113"/>
        <v>0</v>
      </c>
      <c r="K427" s="240">
        <f t="shared" si="109"/>
        <v>0</v>
      </c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</row>
    <row r="428" spans="1:28" s="267" customFormat="1" x14ac:dyDescent="0.25">
      <c r="A428" s="559" t="s">
        <v>106</v>
      </c>
      <c r="B428" s="559" t="s">
        <v>39</v>
      </c>
      <c r="C428" s="559" t="s">
        <v>107</v>
      </c>
      <c r="D428" s="559" t="s">
        <v>39</v>
      </c>
      <c r="E428" s="255" t="s">
        <v>43</v>
      </c>
      <c r="F428" s="255">
        <v>0</v>
      </c>
      <c r="G428" s="254">
        <v>0</v>
      </c>
      <c r="H428" s="255">
        <v>10</v>
      </c>
      <c r="I428" s="259">
        <f t="shared" si="107"/>
        <v>0</v>
      </c>
      <c r="J428" s="240">
        <f t="shared" si="113"/>
        <v>0</v>
      </c>
      <c r="K428" s="240">
        <f t="shared" si="109"/>
        <v>0</v>
      </c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</row>
    <row r="429" spans="1:28" s="267" customFormat="1" x14ac:dyDescent="0.25">
      <c r="A429" s="559" t="s">
        <v>108</v>
      </c>
      <c r="B429" s="559" t="s">
        <v>39</v>
      </c>
      <c r="C429" s="559" t="s">
        <v>109</v>
      </c>
      <c r="D429" s="559" t="s">
        <v>39</v>
      </c>
      <c r="E429" s="255" t="s">
        <v>43</v>
      </c>
      <c r="F429" s="255">
        <v>0</v>
      </c>
      <c r="G429" s="254">
        <v>0</v>
      </c>
      <c r="H429" s="255">
        <v>10</v>
      </c>
      <c r="I429" s="259">
        <f t="shared" si="107"/>
        <v>0</v>
      </c>
      <c r="J429" s="240">
        <f t="shared" si="113"/>
        <v>0</v>
      </c>
      <c r="K429" s="240">
        <f t="shared" si="109"/>
        <v>0</v>
      </c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</row>
    <row r="430" spans="1:28" s="364" customFormat="1" x14ac:dyDescent="0.25">
      <c r="A430" s="291" t="s">
        <v>409</v>
      </c>
      <c r="B430" s="291"/>
      <c r="C430" s="292" t="s">
        <v>410</v>
      </c>
      <c r="D430" s="291"/>
      <c r="E430" s="199" t="s">
        <v>43</v>
      </c>
      <c r="F430" s="199">
        <v>6</v>
      </c>
      <c r="G430" s="200">
        <v>100</v>
      </c>
      <c r="H430" s="199">
        <v>2</v>
      </c>
      <c r="I430" s="164">
        <f t="shared" si="107"/>
        <v>100</v>
      </c>
      <c r="J430" s="164">
        <f t="shared" si="113"/>
        <v>0</v>
      </c>
      <c r="K430" s="164">
        <f t="shared" si="109"/>
        <v>200</v>
      </c>
      <c r="L430" s="395"/>
      <c r="M430" s="395"/>
      <c r="N430" s="395"/>
      <c r="O430" s="395"/>
      <c r="P430" s="395"/>
      <c r="Q430" s="395"/>
      <c r="R430" s="395"/>
      <c r="S430" s="395"/>
      <c r="T430" s="395"/>
      <c r="U430" s="395"/>
      <c r="V430" s="395"/>
      <c r="W430" s="395"/>
      <c r="X430" s="395"/>
      <c r="Y430" s="395"/>
      <c r="Z430" s="395"/>
      <c r="AA430" s="395"/>
      <c r="AB430" s="395"/>
    </row>
    <row r="431" spans="1:28" s="364" customFormat="1" x14ac:dyDescent="0.25">
      <c r="A431" s="291" t="s">
        <v>411</v>
      </c>
      <c r="B431" s="291"/>
      <c r="C431" s="292" t="s">
        <v>412</v>
      </c>
      <c r="D431" s="291"/>
      <c r="E431" s="199" t="s">
        <v>43</v>
      </c>
      <c r="F431" s="199">
        <v>2</v>
      </c>
      <c r="G431" s="200">
        <v>100</v>
      </c>
      <c r="H431" s="199">
        <v>2</v>
      </c>
      <c r="I431" s="164">
        <f t="shared" si="107"/>
        <v>100</v>
      </c>
      <c r="J431" s="164">
        <f t="shared" si="113"/>
        <v>0</v>
      </c>
      <c r="K431" s="164">
        <f t="shared" si="109"/>
        <v>200</v>
      </c>
      <c r="L431" s="395"/>
      <c r="M431" s="395"/>
      <c r="N431" s="395"/>
      <c r="O431" s="395"/>
      <c r="P431" s="395"/>
      <c r="Q431" s="395"/>
      <c r="R431" s="395"/>
      <c r="S431" s="395"/>
      <c r="T431" s="395"/>
      <c r="U431" s="395"/>
      <c r="V431" s="395"/>
      <c r="W431" s="395"/>
      <c r="X431" s="395"/>
      <c r="Y431" s="395"/>
      <c r="Z431" s="395"/>
      <c r="AA431" s="395"/>
      <c r="AB431" s="395"/>
    </row>
    <row r="432" spans="1:28" s="267" customFormat="1" ht="15.75" x14ac:dyDescent="0.25">
      <c r="A432" s="266" t="s">
        <v>470</v>
      </c>
      <c r="B432" s="257"/>
      <c r="C432" s="257"/>
      <c r="D432" s="257"/>
      <c r="E432" s="257"/>
      <c r="F432" s="257"/>
      <c r="G432" s="257"/>
      <c r="H432" s="257"/>
      <c r="I432" s="257"/>
      <c r="J432" s="257"/>
      <c r="K432" s="258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</row>
    <row r="433" spans="1:28" s="267" customFormat="1" x14ac:dyDescent="0.25">
      <c r="A433" s="265" t="s">
        <v>516</v>
      </c>
      <c r="B433" s="257"/>
      <c r="C433" s="257"/>
      <c r="D433" s="257"/>
      <c r="E433" s="257"/>
      <c r="F433" s="257"/>
      <c r="G433" s="257"/>
      <c r="H433" s="257"/>
      <c r="I433" s="257"/>
      <c r="J433" s="257"/>
      <c r="K433" s="258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</row>
    <row r="434" spans="1:28" s="267" customFormat="1" x14ac:dyDescent="0.25">
      <c r="A434" s="401" t="s">
        <v>39</v>
      </c>
      <c r="B434" s="535" t="s">
        <v>517</v>
      </c>
      <c r="C434" s="536" t="s">
        <v>39</v>
      </c>
      <c r="D434" s="536" t="s">
        <v>39</v>
      </c>
      <c r="E434" s="536" t="s">
        <v>39</v>
      </c>
      <c r="F434" s="536" t="s">
        <v>39</v>
      </c>
      <c r="G434" s="536" t="s">
        <v>39</v>
      </c>
      <c r="H434" s="536" t="s">
        <v>39</v>
      </c>
      <c r="I434" s="536" t="s">
        <v>39</v>
      </c>
      <c r="J434" s="536" t="s">
        <v>39</v>
      </c>
      <c r="K434" s="252" t="s">
        <v>39</v>
      </c>
      <c r="L434" s="97"/>
      <c r="M434" s="204"/>
      <c r="N434" s="204" t="s">
        <v>39</v>
      </c>
      <c r="O434" s="204"/>
      <c r="P434" s="204"/>
      <c r="Q434" s="204">
        <f>SUM(K435:K472)</f>
        <v>93051.650000000023</v>
      </c>
      <c r="R434" s="204" t="s">
        <v>39</v>
      </c>
      <c r="S434" s="97"/>
      <c r="T434" s="97"/>
      <c r="U434" s="97"/>
      <c r="V434" s="97"/>
      <c r="W434" s="97"/>
      <c r="X434" s="97"/>
      <c r="Y434" s="97"/>
      <c r="Z434" s="97"/>
      <c r="AA434" s="97"/>
      <c r="AB434" s="97"/>
    </row>
    <row r="435" spans="1:28" s="267" customFormat="1" x14ac:dyDescent="0.25">
      <c r="A435" s="562" t="s">
        <v>400</v>
      </c>
      <c r="B435" s="559" t="s">
        <v>39</v>
      </c>
      <c r="C435" s="559" t="s">
        <v>401</v>
      </c>
      <c r="D435" s="559" t="s">
        <v>39</v>
      </c>
      <c r="E435" s="255" t="s">
        <v>43</v>
      </c>
      <c r="F435" s="255">
        <v>0</v>
      </c>
      <c r="G435" s="254">
        <v>0</v>
      </c>
      <c r="H435" s="255">
        <v>1</v>
      </c>
      <c r="I435" s="259">
        <f t="shared" ref="I435:I474" si="114">ROUND(G435-((G435*J435)/100),2)</f>
        <v>0</v>
      </c>
      <c r="J435" s="240">
        <f t="shared" ref="J435:J441" si="115">K$1</f>
        <v>0</v>
      </c>
      <c r="K435" s="240">
        <f t="shared" ref="K435:K474" si="116">H435*I435</f>
        <v>0</v>
      </c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</row>
    <row r="436" spans="1:28" s="267" customFormat="1" x14ac:dyDescent="0.25">
      <c r="A436" s="528" t="s">
        <v>76</v>
      </c>
      <c r="B436" s="528" t="s">
        <v>39</v>
      </c>
      <c r="C436" s="528" t="s">
        <v>77</v>
      </c>
      <c r="D436" s="528" t="s">
        <v>39</v>
      </c>
      <c r="E436" s="261" t="s">
        <v>43</v>
      </c>
      <c r="F436" s="261">
        <v>0</v>
      </c>
      <c r="G436" s="262">
        <v>10913.5</v>
      </c>
      <c r="H436" s="261">
        <v>1</v>
      </c>
      <c r="I436" s="263">
        <f t="shared" si="114"/>
        <v>10913.5</v>
      </c>
      <c r="J436" s="263">
        <f t="shared" si="115"/>
        <v>0</v>
      </c>
      <c r="K436" s="263">
        <f t="shared" si="116"/>
        <v>10913.5</v>
      </c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</row>
    <row r="437" spans="1:28" s="267" customFormat="1" x14ac:dyDescent="0.25">
      <c r="A437" s="528" t="s">
        <v>78</v>
      </c>
      <c r="B437" s="528" t="s">
        <v>39</v>
      </c>
      <c r="C437" s="528" t="s">
        <v>79</v>
      </c>
      <c r="D437" s="528" t="s">
        <v>39</v>
      </c>
      <c r="E437" s="261" t="s">
        <v>43</v>
      </c>
      <c r="F437" s="261">
        <v>0</v>
      </c>
      <c r="G437" s="262">
        <v>0</v>
      </c>
      <c r="H437" s="261">
        <v>10</v>
      </c>
      <c r="I437" s="263">
        <f t="shared" si="114"/>
        <v>0</v>
      </c>
      <c r="J437" s="263">
        <f t="shared" si="115"/>
        <v>0</v>
      </c>
      <c r="K437" s="263">
        <f t="shared" si="116"/>
        <v>0</v>
      </c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</row>
    <row r="438" spans="1:28" s="267" customFormat="1" x14ac:dyDescent="0.25">
      <c r="A438" s="528" t="s">
        <v>80</v>
      </c>
      <c r="B438" s="528" t="s">
        <v>39</v>
      </c>
      <c r="C438" s="528" t="s">
        <v>81</v>
      </c>
      <c r="D438" s="528" t="s">
        <v>39</v>
      </c>
      <c r="E438" s="261" t="s">
        <v>43</v>
      </c>
      <c r="F438" s="261">
        <v>0</v>
      </c>
      <c r="G438" s="262">
        <v>0</v>
      </c>
      <c r="H438" s="261">
        <v>10</v>
      </c>
      <c r="I438" s="263">
        <f t="shared" si="114"/>
        <v>0</v>
      </c>
      <c r="J438" s="263">
        <f t="shared" si="115"/>
        <v>0</v>
      </c>
      <c r="K438" s="263">
        <f t="shared" si="116"/>
        <v>0</v>
      </c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</row>
    <row r="439" spans="1:28" s="267" customFormat="1" x14ac:dyDescent="0.25">
      <c r="A439" s="528" t="s">
        <v>82</v>
      </c>
      <c r="B439" s="528" t="s">
        <v>39</v>
      </c>
      <c r="C439" s="528" t="s">
        <v>83</v>
      </c>
      <c r="D439" s="528" t="s">
        <v>39</v>
      </c>
      <c r="E439" s="261" t="s">
        <v>43</v>
      </c>
      <c r="F439" s="261">
        <v>0</v>
      </c>
      <c r="G439" s="262">
        <v>0</v>
      </c>
      <c r="H439" s="261">
        <v>10</v>
      </c>
      <c r="I439" s="263">
        <f t="shared" si="114"/>
        <v>0</v>
      </c>
      <c r="J439" s="263">
        <f t="shared" si="115"/>
        <v>0</v>
      </c>
      <c r="K439" s="263">
        <f t="shared" si="116"/>
        <v>0</v>
      </c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</row>
    <row r="440" spans="1:28" s="267" customFormat="1" x14ac:dyDescent="0.25">
      <c r="A440" s="528" t="s">
        <v>84</v>
      </c>
      <c r="B440" s="528" t="s">
        <v>39</v>
      </c>
      <c r="C440" s="528" t="s">
        <v>85</v>
      </c>
      <c r="D440" s="528" t="s">
        <v>39</v>
      </c>
      <c r="E440" s="261" t="s">
        <v>43</v>
      </c>
      <c r="F440" s="261">
        <v>0</v>
      </c>
      <c r="G440" s="262">
        <v>0</v>
      </c>
      <c r="H440" s="261">
        <v>10</v>
      </c>
      <c r="I440" s="263">
        <f t="shared" si="114"/>
        <v>0</v>
      </c>
      <c r="J440" s="263">
        <f t="shared" si="115"/>
        <v>0</v>
      </c>
      <c r="K440" s="263">
        <f t="shared" si="116"/>
        <v>0</v>
      </c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</row>
    <row r="441" spans="1:28" s="267" customFormat="1" x14ac:dyDescent="0.25">
      <c r="A441" s="559" t="s">
        <v>402</v>
      </c>
      <c r="B441" s="559" t="s">
        <v>39</v>
      </c>
      <c r="C441" s="559" t="s">
        <v>403</v>
      </c>
      <c r="D441" s="559" t="s">
        <v>39</v>
      </c>
      <c r="E441" s="255" t="s">
        <v>43</v>
      </c>
      <c r="F441" s="255">
        <v>0</v>
      </c>
      <c r="G441" s="254">
        <v>5106.3500000000004</v>
      </c>
      <c r="H441" s="255">
        <v>1</v>
      </c>
      <c r="I441" s="259">
        <f t="shared" si="114"/>
        <v>5106.3500000000004</v>
      </c>
      <c r="J441" s="240">
        <f t="shared" si="115"/>
        <v>0</v>
      </c>
      <c r="K441" s="240">
        <f t="shared" si="116"/>
        <v>5106.3500000000004</v>
      </c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</row>
    <row r="442" spans="1:28" s="267" customFormat="1" x14ac:dyDescent="0.25">
      <c r="A442" s="559" t="s">
        <v>404</v>
      </c>
      <c r="B442" s="559" t="s">
        <v>39</v>
      </c>
      <c r="C442" s="559" t="s">
        <v>405</v>
      </c>
      <c r="D442" s="559" t="s">
        <v>39</v>
      </c>
      <c r="E442" s="255">
        <v>36</v>
      </c>
      <c r="F442" s="255" t="s">
        <v>48</v>
      </c>
      <c r="G442" s="254">
        <v>2760</v>
      </c>
      <c r="H442" s="255">
        <v>1</v>
      </c>
      <c r="I442" s="259">
        <f t="shared" si="114"/>
        <v>2760</v>
      </c>
      <c r="J442" s="240">
        <f>K$2</f>
        <v>0</v>
      </c>
      <c r="K442" s="240">
        <f t="shared" si="116"/>
        <v>2760</v>
      </c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</row>
    <row r="443" spans="1:28" s="267" customFormat="1" x14ac:dyDescent="0.25">
      <c r="A443" s="559" t="s">
        <v>49</v>
      </c>
      <c r="B443" s="559" t="s">
        <v>39</v>
      </c>
      <c r="C443" s="559" t="s">
        <v>50</v>
      </c>
      <c r="D443" s="559" t="s">
        <v>39</v>
      </c>
      <c r="E443" s="255" t="s">
        <v>43</v>
      </c>
      <c r="F443" s="255">
        <v>0</v>
      </c>
      <c r="G443" s="254">
        <v>0</v>
      </c>
      <c r="H443" s="255">
        <v>1</v>
      </c>
      <c r="I443" s="259">
        <f t="shared" si="114"/>
        <v>0</v>
      </c>
      <c r="J443" s="240">
        <f t="shared" ref="J443:J460" si="117">K$1</f>
        <v>0</v>
      </c>
      <c r="K443" s="240">
        <f t="shared" si="116"/>
        <v>0</v>
      </c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</row>
    <row r="444" spans="1:28" s="267" customFormat="1" x14ac:dyDescent="0.25">
      <c r="A444" s="559" t="s">
        <v>51</v>
      </c>
      <c r="B444" s="559" t="s">
        <v>39</v>
      </c>
      <c r="C444" s="559" t="s">
        <v>52</v>
      </c>
      <c r="D444" s="559" t="s">
        <v>39</v>
      </c>
      <c r="E444" s="255" t="s">
        <v>43</v>
      </c>
      <c r="F444" s="255">
        <v>0</v>
      </c>
      <c r="G444" s="254">
        <v>0</v>
      </c>
      <c r="H444" s="255">
        <v>1</v>
      </c>
      <c r="I444" s="259">
        <f t="shared" si="114"/>
        <v>0</v>
      </c>
      <c r="J444" s="240">
        <f t="shared" si="117"/>
        <v>0</v>
      </c>
      <c r="K444" s="240">
        <f t="shared" si="116"/>
        <v>0</v>
      </c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</row>
    <row r="445" spans="1:28" s="267" customFormat="1" x14ac:dyDescent="0.25">
      <c r="A445" s="559" t="s">
        <v>53</v>
      </c>
      <c r="B445" s="559" t="s">
        <v>39</v>
      </c>
      <c r="C445" s="559" t="s">
        <v>54</v>
      </c>
      <c r="D445" s="559" t="s">
        <v>39</v>
      </c>
      <c r="E445" s="255" t="s">
        <v>43</v>
      </c>
      <c r="F445" s="255">
        <v>0</v>
      </c>
      <c r="G445" s="254">
        <v>0</v>
      </c>
      <c r="H445" s="255">
        <v>1</v>
      </c>
      <c r="I445" s="259">
        <f t="shared" si="114"/>
        <v>0</v>
      </c>
      <c r="J445" s="240">
        <f t="shared" si="117"/>
        <v>0</v>
      </c>
      <c r="K445" s="240">
        <f t="shared" si="116"/>
        <v>0</v>
      </c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</row>
    <row r="446" spans="1:28" s="267" customFormat="1" x14ac:dyDescent="0.25">
      <c r="A446" s="559" t="s">
        <v>55</v>
      </c>
      <c r="B446" s="559" t="s">
        <v>39</v>
      </c>
      <c r="C446" s="559" t="s">
        <v>56</v>
      </c>
      <c r="D446" s="559" t="s">
        <v>39</v>
      </c>
      <c r="E446" s="255" t="s">
        <v>43</v>
      </c>
      <c r="F446" s="255">
        <v>0</v>
      </c>
      <c r="G446" s="254">
        <v>7296.35</v>
      </c>
      <c r="H446" s="255">
        <v>1</v>
      </c>
      <c r="I446" s="259">
        <f t="shared" si="114"/>
        <v>7296.35</v>
      </c>
      <c r="J446" s="240">
        <f t="shared" si="117"/>
        <v>0</v>
      </c>
      <c r="K446" s="240">
        <f t="shared" si="116"/>
        <v>7296.35</v>
      </c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</row>
    <row r="447" spans="1:28" s="267" customFormat="1" x14ac:dyDescent="0.25">
      <c r="A447" s="559" t="s">
        <v>57</v>
      </c>
      <c r="B447" s="559" t="s">
        <v>39</v>
      </c>
      <c r="C447" s="559" t="s">
        <v>58</v>
      </c>
      <c r="D447" s="559" t="s">
        <v>39</v>
      </c>
      <c r="E447" s="255" t="s">
        <v>43</v>
      </c>
      <c r="F447" s="255">
        <v>0</v>
      </c>
      <c r="G447" s="254">
        <v>0</v>
      </c>
      <c r="H447" s="255">
        <v>1</v>
      </c>
      <c r="I447" s="259">
        <f t="shared" si="114"/>
        <v>0</v>
      </c>
      <c r="J447" s="240">
        <f t="shared" si="117"/>
        <v>0</v>
      </c>
      <c r="K447" s="240">
        <f t="shared" si="116"/>
        <v>0</v>
      </c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</row>
    <row r="448" spans="1:28" s="267" customFormat="1" x14ac:dyDescent="0.25">
      <c r="A448" s="559" t="s">
        <v>59</v>
      </c>
      <c r="B448" s="559" t="s">
        <v>39</v>
      </c>
      <c r="C448" s="559" t="s">
        <v>60</v>
      </c>
      <c r="D448" s="559" t="s">
        <v>39</v>
      </c>
      <c r="E448" s="255" t="s">
        <v>43</v>
      </c>
      <c r="F448" s="255">
        <v>0</v>
      </c>
      <c r="G448" s="254">
        <v>0</v>
      </c>
      <c r="H448" s="255">
        <v>1</v>
      </c>
      <c r="I448" s="259">
        <f t="shared" si="114"/>
        <v>0</v>
      </c>
      <c r="J448" s="240">
        <f t="shared" si="117"/>
        <v>0</v>
      </c>
      <c r="K448" s="240">
        <f t="shared" si="116"/>
        <v>0</v>
      </c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</row>
    <row r="449" spans="1:28" s="267" customFormat="1" x14ac:dyDescent="0.25">
      <c r="A449" s="559" t="s">
        <v>61</v>
      </c>
      <c r="B449" s="559" t="s">
        <v>39</v>
      </c>
      <c r="C449" s="559" t="s">
        <v>62</v>
      </c>
      <c r="D449" s="559" t="s">
        <v>39</v>
      </c>
      <c r="E449" s="255" t="s">
        <v>43</v>
      </c>
      <c r="F449" s="255">
        <v>0</v>
      </c>
      <c r="G449" s="254">
        <v>14596.35</v>
      </c>
      <c r="H449" s="255">
        <v>1</v>
      </c>
      <c r="I449" s="259">
        <f t="shared" si="114"/>
        <v>14596.35</v>
      </c>
      <c r="J449" s="240">
        <f t="shared" si="117"/>
        <v>0</v>
      </c>
      <c r="K449" s="240">
        <f t="shared" si="116"/>
        <v>14596.35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</row>
    <row r="450" spans="1:28" s="267" customFormat="1" x14ac:dyDescent="0.25">
      <c r="A450" s="519" t="s">
        <v>438</v>
      </c>
      <c r="B450" s="520" t="s">
        <v>39</v>
      </c>
      <c r="C450" s="520" t="s">
        <v>439</v>
      </c>
      <c r="D450" s="520" t="s">
        <v>39</v>
      </c>
      <c r="E450" s="362" t="s">
        <v>43</v>
      </c>
      <c r="F450" s="362">
        <v>14</v>
      </c>
      <c r="G450" s="363">
        <v>200</v>
      </c>
      <c r="H450" s="362">
        <v>2</v>
      </c>
      <c r="I450" s="363">
        <f t="shared" si="114"/>
        <v>200</v>
      </c>
      <c r="J450" s="263">
        <f t="shared" si="117"/>
        <v>0</v>
      </c>
      <c r="K450" s="363">
        <f t="shared" ref="K450" si="118">ROUND((H450*I450),2)</f>
        <v>400</v>
      </c>
      <c r="L450" s="355" t="s">
        <v>70</v>
      </c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</row>
    <row r="451" spans="1:28" s="267" customFormat="1" x14ac:dyDescent="0.25">
      <c r="A451" s="528" t="s">
        <v>63</v>
      </c>
      <c r="B451" s="528" t="s">
        <v>39</v>
      </c>
      <c r="C451" s="528" t="s">
        <v>64</v>
      </c>
      <c r="D451" s="528" t="s">
        <v>39</v>
      </c>
      <c r="E451" s="261" t="s">
        <v>43</v>
      </c>
      <c r="F451" s="261">
        <v>0</v>
      </c>
      <c r="G451" s="351">
        <v>650</v>
      </c>
      <c r="H451" s="261">
        <v>4</v>
      </c>
      <c r="I451" s="263">
        <f t="shared" si="114"/>
        <v>650</v>
      </c>
      <c r="J451" s="263">
        <f t="shared" si="117"/>
        <v>0</v>
      </c>
      <c r="K451" s="263">
        <f t="shared" si="116"/>
        <v>2600</v>
      </c>
      <c r="L451" s="343" t="s">
        <v>474</v>
      </c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</row>
    <row r="452" spans="1:28" s="284" customFormat="1" x14ac:dyDescent="0.25">
      <c r="A452" s="528" t="s">
        <v>396</v>
      </c>
      <c r="B452" s="528" t="s">
        <v>39</v>
      </c>
      <c r="C452" s="528" t="s">
        <v>397</v>
      </c>
      <c r="D452" s="528" t="s">
        <v>39</v>
      </c>
      <c r="E452" s="261" t="s">
        <v>43</v>
      </c>
      <c r="F452" s="261">
        <v>0</v>
      </c>
      <c r="G452" s="262">
        <v>1900</v>
      </c>
      <c r="H452" s="261">
        <v>2</v>
      </c>
      <c r="I452" s="263">
        <f t="shared" si="114"/>
        <v>1900</v>
      </c>
      <c r="J452" s="263">
        <f t="shared" si="117"/>
        <v>0</v>
      </c>
      <c r="K452" s="263">
        <f t="shared" si="116"/>
        <v>3800</v>
      </c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</row>
    <row r="453" spans="1:28" s="267" customFormat="1" x14ac:dyDescent="0.25">
      <c r="A453" s="559" t="s">
        <v>66</v>
      </c>
      <c r="B453" s="559" t="s">
        <v>39</v>
      </c>
      <c r="C453" s="559" t="s">
        <v>67</v>
      </c>
      <c r="D453" s="559" t="s">
        <v>39</v>
      </c>
      <c r="E453" s="255" t="s">
        <v>43</v>
      </c>
      <c r="F453" s="255">
        <v>0</v>
      </c>
      <c r="G453" s="254">
        <v>14596.35</v>
      </c>
      <c r="H453" s="255">
        <v>1</v>
      </c>
      <c r="I453" s="259">
        <f t="shared" si="114"/>
        <v>14596.35</v>
      </c>
      <c r="J453" s="240">
        <f t="shared" si="117"/>
        <v>0</v>
      </c>
      <c r="K453" s="240">
        <f t="shared" si="116"/>
        <v>14596.35</v>
      </c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</row>
    <row r="454" spans="1:28" s="267" customFormat="1" x14ac:dyDescent="0.25">
      <c r="A454" s="528" t="s">
        <v>68</v>
      </c>
      <c r="B454" s="528" t="s">
        <v>39</v>
      </c>
      <c r="C454" s="528" t="s">
        <v>69</v>
      </c>
      <c r="D454" s="528" t="s">
        <v>39</v>
      </c>
      <c r="E454" s="261" t="s">
        <v>43</v>
      </c>
      <c r="F454" s="261">
        <v>0</v>
      </c>
      <c r="G454" s="262">
        <v>7296.35</v>
      </c>
      <c r="H454" s="261">
        <v>1</v>
      </c>
      <c r="I454" s="263">
        <f t="shared" si="114"/>
        <v>7296.35</v>
      </c>
      <c r="J454" s="263">
        <f t="shared" si="117"/>
        <v>0</v>
      </c>
      <c r="K454" s="263">
        <f t="shared" si="116"/>
        <v>7296.35</v>
      </c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</row>
    <row r="455" spans="1:28" s="267" customFormat="1" x14ac:dyDescent="0.25">
      <c r="A455" s="528" t="s">
        <v>68</v>
      </c>
      <c r="B455" s="528" t="s">
        <v>39</v>
      </c>
      <c r="C455" s="528" t="s">
        <v>69</v>
      </c>
      <c r="D455" s="528" t="s">
        <v>39</v>
      </c>
      <c r="E455" s="261" t="s">
        <v>43</v>
      </c>
      <c r="F455" s="261">
        <v>0</v>
      </c>
      <c r="G455" s="262">
        <v>7296.35</v>
      </c>
      <c r="H455" s="261">
        <v>1</v>
      </c>
      <c r="I455" s="263">
        <f t="shared" si="114"/>
        <v>7296.35</v>
      </c>
      <c r="J455" s="263">
        <f t="shared" si="117"/>
        <v>0</v>
      </c>
      <c r="K455" s="263">
        <f t="shared" si="116"/>
        <v>7296.35</v>
      </c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</row>
    <row r="456" spans="1:28" s="267" customFormat="1" x14ac:dyDescent="0.25">
      <c r="A456" s="567" t="s">
        <v>68</v>
      </c>
      <c r="B456" s="567" t="s">
        <v>39</v>
      </c>
      <c r="C456" s="567" t="s">
        <v>69</v>
      </c>
      <c r="D456" s="567" t="s">
        <v>39</v>
      </c>
      <c r="E456" s="327" t="s">
        <v>43</v>
      </c>
      <c r="F456" s="327">
        <v>0</v>
      </c>
      <c r="G456" s="328">
        <v>7296.35</v>
      </c>
      <c r="H456" s="327">
        <v>1</v>
      </c>
      <c r="I456" s="321">
        <f t="shared" si="114"/>
        <v>7296.35</v>
      </c>
      <c r="J456" s="321">
        <f t="shared" si="117"/>
        <v>0</v>
      </c>
      <c r="K456" s="321">
        <f t="shared" si="116"/>
        <v>7296.35</v>
      </c>
      <c r="L456" s="343" t="s">
        <v>70</v>
      </c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</row>
    <row r="457" spans="1:28" s="267" customFormat="1" x14ac:dyDescent="0.25">
      <c r="A457" s="559" t="s">
        <v>406</v>
      </c>
      <c r="B457" s="559" t="s">
        <v>39</v>
      </c>
      <c r="C457" s="559" t="s">
        <v>407</v>
      </c>
      <c r="D457" s="559" t="s">
        <v>39</v>
      </c>
      <c r="E457" s="255" t="s">
        <v>43</v>
      </c>
      <c r="F457" s="255">
        <v>0</v>
      </c>
      <c r="G457" s="254">
        <v>2916.35</v>
      </c>
      <c r="H457" s="255">
        <v>1</v>
      </c>
      <c r="I457" s="259">
        <f t="shared" si="114"/>
        <v>2916.35</v>
      </c>
      <c r="J457" s="240">
        <f t="shared" si="117"/>
        <v>0</v>
      </c>
      <c r="K457" s="240">
        <f t="shared" si="116"/>
        <v>2916.35</v>
      </c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</row>
    <row r="458" spans="1:28" s="267" customFormat="1" x14ac:dyDescent="0.25">
      <c r="A458" s="559" t="s">
        <v>73</v>
      </c>
      <c r="B458" s="559" t="s">
        <v>39</v>
      </c>
      <c r="C458" s="559" t="s">
        <v>74</v>
      </c>
      <c r="D458" s="559" t="s">
        <v>39</v>
      </c>
      <c r="E458" s="255" t="s">
        <v>43</v>
      </c>
      <c r="F458" s="255">
        <v>0</v>
      </c>
      <c r="G458" s="254">
        <v>0</v>
      </c>
      <c r="H458" s="255">
        <v>4</v>
      </c>
      <c r="I458" s="259">
        <f t="shared" si="114"/>
        <v>0</v>
      </c>
      <c r="J458" s="240">
        <f t="shared" si="117"/>
        <v>0</v>
      </c>
      <c r="K458" s="240">
        <f t="shared" si="116"/>
        <v>0</v>
      </c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</row>
    <row r="459" spans="1:28" s="267" customFormat="1" x14ac:dyDescent="0.25">
      <c r="A459" s="559" t="s">
        <v>408</v>
      </c>
      <c r="B459" s="559" t="s">
        <v>39</v>
      </c>
      <c r="C459" s="559" t="s">
        <v>407</v>
      </c>
      <c r="D459" s="559" t="s">
        <v>39</v>
      </c>
      <c r="E459" s="255" t="s">
        <v>43</v>
      </c>
      <c r="F459" s="255">
        <v>0</v>
      </c>
      <c r="G459" s="254">
        <v>2916.35</v>
      </c>
      <c r="H459" s="255">
        <v>1</v>
      </c>
      <c r="I459" s="259">
        <f t="shared" si="114"/>
        <v>2916.35</v>
      </c>
      <c r="J459" s="240">
        <f t="shared" si="117"/>
        <v>0</v>
      </c>
      <c r="K459" s="240">
        <f t="shared" si="116"/>
        <v>2916.35</v>
      </c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</row>
    <row r="460" spans="1:28" s="267" customFormat="1" x14ac:dyDescent="0.25">
      <c r="A460" s="559" t="s">
        <v>86</v>
      </c>
      <c r="B460" s="559" t="s">
        <v>39</v>
      </c>
      <c r="C460" s="559" t="s">
        <v>87</v>
      </c>
      <c r="D460" s="559" t="s">
        <v>39</v>
      </c>
      <c r="E460" s="255" t="s">
        <v>43</v>
      </c>
      <c r="F460" s="255">
        <v>0</v>
      </c>
      <c r="G460" s="254">
        <v>100</v>
      </c>
      <c r="H460" s="255">
        <v>1</v>
      </c>
      <c r="I460" s="259">
        <f t="shared" si="114"/>
        <v>100</v>
      </c>
      <c r="J460" s="240">
        <f t="shared" si="117"/>
        <v>0</v>
      </c>
      <c r="K460" s="240">
        <f t="shared" si="116"/>
        <v>100</v>
      </c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</row>
    <row r="461" spans="1:28" s="267" customFormat="1" x14ac:dyDescent="0.25">
      <c r="A461" s="559" t="s">
        <v>88</v>
      </c>
      <c r="B461" s="559" t="s">
        <v>39</v>
      </c>
      <c r="C461" s="559" t="s">
        <v>89</v>
      </c>
      <c r="D461" s="559" t="s">
        <v>39</v>
      </c>
      <c r="E461" s="255">
        <v>36</v>
      </c>
      <c r="F461" s="255" t="s">
        <v>48</v>
      </c>
      <c r="G461" s="254">
        <v>1631</v>
      </c>
      <c r="H461" s="255">
        <v>1</v>
      </c>
      <c r="I461" s="259">
        <f t="shared" si="114"/>
        <v>1631</v>
      </c>
      <c r="J461" s="240">
        <f>K$2</f>
        <v>0</v>
      </c>
      <c r="K461" s="240">
        <f t="shared" si="116"/>
        <v>1631</v>
      </c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</row>
    <row r="462" spans="1:28" s="267" customFormat="1" x14ac:dyDescent="0.25">
      <c r="A462" s="559" t="s">
        <v>90</v>
      </c>
      <c r="B462" s="559" t="s">
        <v>39</v>
      </c>
      <c r="C462" s="559" t="s">
        <v>91</v>
      </c>
      <c r="D462" s="559" t="s">
        <v>39</v>
      </c>
      <c r="E462" s="255" t="s">
        <v>43</v>
      </c>
      <c r="F462" s="255">
        <v>0</v>
      </c>
      <c r="G462" s="254">
        <v>0</v>
      </c>
      <c r="H462" s="255">
        <v>1</v>
      </c>
      <c r="I462" s="259">
        <f t="shared" si="114"/>
        <v>0</v>
      </c>
      <c r="J462" s="240">
        <f t="shared" ref="J462:J466" si="119">K$1</f>
        <v>0</v>
      </c>
      <c r="K462" s="240">
        <f t="shared" si="116"/>
        <v>0</v>
      </c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</row>
    <row r="463" spans="1:28" s="267" customFormat="1" x14ac:dyDescent="0.25">
      <c r="A463" s="559" t="s">
        <v>92</v>
      </c>
      <c r="B463" s="559" t="s">
        <v>39</v>
      </c>
      <c r="C463" s="559" t="s">
        <v>93</v>
      </c>
      <c r="D463" s="559" t="s">
        <v>39</v>
      </c>
      <c r="E463" s="255" t="s">
        <v>43</v>
      </c>
      <c r="F463" s="255">
        <v>0</v>
      </c>
      <c r="G463" s="254">
        <v>0</v>
      </c>
      <c r="H463" s="255">
        <v>1</v>
      </c>
      <c r="I463" s="259">
        <f t="shared" si="114"/>
        <v>0</v>
      </c>
      <c r="J463" s="240">
        <f t="shared" si="119"/>
        <v>0</v>
      </c>
      <c r="K463" s="240">
        <f t="shared" si="116"/>
        <v>0</v>
      </c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</row>
    <row r="464" spans="1:28" s="267" customFormat="1" x14ac:dyDescent="0.25">
      <c r="A464" s="559" t="s">
        <v>94</v>
      </c>
      <c r="B464" s="559" t="s">
        <v>39</v>
      </c>
      <c r="C464" s="559" t="s">
        <v>95</v>
      </c>
      <c r="D464" s="559" t="s">
        <v>39</v>
      </c>
      <c r="E464" s="255" t="s">
        <v>43</v>
      </c>
      <c r="F464" s="255">
        <v>0</v>
      </c>
      <c r="G464" s="254">
        <v>0</v>
      </c>
      <c r="H464" s="255">
        <v>1</v>
      </c>
      <c r="I464" s="259">
        <f t="shared" si="114"/>
        <v>0</v>
      </c>
      <c r="J464" s="240">
        <f t="shared" si="119"/>
        <v>0</v>
      </c>
      <c r="K464" s="240">
        <f t="shared" si="116"/>
        <v>0</v>
      </c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</row>
    <row r="465" spans="1:28" s="267" customFormat="1" x14ac:dyDescent="0.25">
      <c r="A465" s="559" t="s">
        <v>96</v>
      </c>
      <c r="B465" s="559" t="s">
        <v>39</v>
      </c>
      <c r="C465" s="559" t="s">
        <v>97</v>
      </c>
      <c r="D465" s="559" t="s">
        <v>39</v>
      </c>
      <c r="E465" s="255" t="s">
        <v>43</v>
      </c>
      <c r="F465" s="255">
        <v>0</v>
      </c>
      <c r="G465" s="254">
        <v>0</v>
      </c>
      <c r="H465" s="255">
        <v>1</v>
      </c>
      <c r="I465" s="259">
        <f t="shared" si="114"/>
        <v>0</v>
      </c>
      <c r="J465" s="240">
        <f t="shared" si="119"/>
        <v>0</v>
      </c>
      <c r="K465" s="240">
        <f t="shared" si="116"/>
        <v>0</v>
      </c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</row>
    <row r="466" spans="1:28" s="267" customFormat="1" x14ac:dyDescent="0.25">
      <c r="A466" s="559" t="s">
        <v>98</v>
      </c>
      <c r="B466" s="559" t="s">
        <v>39</v>
      </c>
      <c r="C466" s="559" t="s">
        <v>99</v>
      </c>
      <c r="D466" s="559" t="s">
        <v>39</v>
      </c>
      <c r="E466" s="255" t="s">
        <v>43</v>
      </c>
      <c r="F466" s="255">
        <v>0</v>
      </c>
      <c r="G466" s="254">
        <v>100</v>
      </c>
      <c r="H466" s="255">
        <v>10</v>
      </c>
      <c r="I466" s="259">
        <f t="shared" si="114"/>
        <v>100</v>
      </c>
      <c r="J466" s="240">
        <f t="shared" si="119"/>
        <v>0</v>
      </c>
      <c r="K466" s="240">
        <f t="shared" si="116"/>
        <v>1000</v>
      </c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</row>
    <row r="467" spans="1:28" s="267" customFormat="1" x14ac:dyDescent="0.25">
      <c r="A467" s="559" t="s">
        <v>100</v>
      </c>
      <c r="B467" s="559" t="s">
        <v>39</v>
      </c>
      <c r="C467" s="559" t="s">
        <v>101</v>
      </c>
      <c r="D467" s="559" t="s">
        <v>39</v>
      </c>
      <c r="E467" s="255">
        <v>36</v>
      </c>
      <c r="F467" s="255" t="s">
        <v>48</v>
      </c>
      <c r="G467" s="254">
        <v>53</v>
      </c>
      <c r="H467" s="255">
        <v>10</v>
      </c>
      <c r="I467" s="259">
        <f t="shared" si="114"/>
        <v>53</v>
      </c>
      <c r="J467" s="240">
        <f>K$2</f>
        <v>0</v>
      </c>
      <c r="K467" s="240">
        <f t="shared" si="116"/>
        <v>530</v>
      </c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</row>
    <row r="468" spans="1:28" s="267" customFormat="1" x14ac:dyDescent="0.25">
      <c r="A468" s="559" t="s">
        <v>110</v>
      </c>
      <c r="B468" s="559" t="s">
        <v>39</v>
      </c>
      <c r="C468" s="559" t="s">
        <v>111</v>
      </c>
      <c r="D468" s="559" t="s">
        <v>39</v>
      </c>
      <c r="E468" s="255" t="s">
        <v>43</v>
      </c>
      <c r="F468" s="255">
        <v>0</v>
      </c>
      <c r="G468" s="254">
        <v>0</v>
      </c>
      <c r="H468" s="255">
        <v>10</v>
      </c>
      <c r="I468" s="259">
        <f t="shared" si="114"/>
        <v>0</v>
      </c>
      <c r="J468" s="240">
        <f t="shared" ref="J468:J474" si="120">K$1</f>
        <v>0</v>
      </c>
      <c r="K468" s="240">
        <f t="shared" si="116"/>
        <v>0</v>
      </c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</row>
    <row r="469" spans="1:28" s="267" customFormat="1" x14ac:dyDescent="0.25">
      <c r="A469" s="559" t="s">
        <v>102</v>
      </c>
      <c r="B469" s="559" t="s">
        <v>39</v>
      </c>
      <c r="C469" s="559" t="s">
        <v>103</v>
      </c>
      <c r="D469" s="559" t="s">
        <v>39</v>
      </c>
      <c r="E469" s="255" t="s">
        <v>43</v>
      </c>
      <c r="F469" s="255">
        <v>0</v>
      </c>
      <c r="G469" s="254">
        <v>0</v>
      </c>
      <c r="H469" s="255">
        <v>10</v>
      </c>
      <c r="I469" s="259">
        <f t="shared" si="114"/>
        <v>0</v>
      </c>
      <c r="J469" s="240">
        <f t="shared" si="120"/>
        <v>0</v>
      </c>
      <c r="K469" s="240">
        <f t="shared" si="116"/>
        <v>0</v>
      </c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</row>
    <row r="470" spans="1:28" s="267" customFormat="1" x14ac:dyDescent="0.25">
      <c r="A470" s="559" t="s">
        <v>104</v>
      </c>
      <c r="B470" s="559" t="s">
        <v>39</v>
      </c>
      <c r="C470" s="559" t="s">
        <v>105</v>
      </c>
      <c r="D470" s="559" t="s">
        <v>39</v>
      </c>
      <c r="E470" s="255" t="s">
        <v>43</v>
      </c>
      <c r="F470" s="255">
        <v>0</v>
      </c>
      <c r="G470" s="254">
        <v>0</v>
      </c>
      <c r="H470" s="255">
        <v>10</v>
      </c>
      <c r="I470" s="259">
        <f t="shared" si="114"/>
        <v>0</v>
      </c>
      <c r="J470" s="240">
        <f t="shared" si="120"/>
        <v>0</v>
      </c>
      <c r="K470" s="240">
        <f t="shared" si="116"/>
        <v>0</v>
      </c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</row>
    <row r="471" spans="1:28" s="267" customFormat="1" x14ac:dyDescent="0.25">
      <c r="A471" s="559" t="s">
        <v>106</v>
      </c>
      <c r="B471" s="559" t="s">
        <v>39</v>
      </c>
      <c r="C471" s="559" t="s">
        <v>107</v>
      </c>
      <c r="D471" s="559" t="s">
        <v>39</v>
      </c>
      <c r="E471" s="255" t="s">
        <v>43</v>
      </c>
      <c r="F471" s="255">
        <v>0</v>
      </c>
      <c r="G471" s="254">
        <v>0</v>
      </c>
      <c r="H471" s="255">
        <v>10</v>
      </c>
      <c r="I471" s="259">
        <f t="shared" si="114"/>
        <v>0</v>
      </c>
      <c r="J471" s="240">
        <f t="shared" si="120"/>
        <v>0</v>
      </c>
      <c r="K471" s="240">
        <f t="shared" si="116"/>
        <v>0</v>
      </c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</row>
    <row r="472" spans="1:28" s="267" customFormat="1" x14ac:dyDescent="0.25">
      <c r="A472" s="559" t="s">
        <v>108</v>
      </c>
      <c r="B472" s="559" t="s">
        <v>39</v>
      </c>
      <c r="C472" s="559" t="s">
        <v>109</v>
      </c>
      <c r="D472" s="559" t="s">
        <v>39</v>
      </c>
      <c r="E472" s="255" t="s">
        <v>43</v>
      </c>
      <c r="F472" s="255">
        <v>0</v>
      </c>
      <c r="G472" s="254">
        <v>0</v>
      </c>
      <c r="H472" s="255">
        <v>10</v>
      </c>
      <c r="I472" s="259">
        <f t="shared" si="114"/>
        <v>0</v>
      </c>
      <c r="J472" s="240">
        <f t="shared" si="120"/>
        <v>0</v>
      </c>
      <c r="K472" s="240">
        <f t="shared" si="116"/>
        <v>0</v>
      </c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</row>
    <row r="473" spans="1:28" s="293" customFormat="1" x14ac:dyDescent="0.25">
      <c r="A473" s="291" t="s">
        <v>409</v>
      </c>
      <c r="B473" s="291"/>
      <c r="C473" s="292" t="s">
        <v>410</v>
      </c>
      <c r="D473" s="291"/>
      <c r="E473" s="199" t="s">
        <v>43</v>
      </c>
      <c r="F473" s="199">
        <v>6</v>
      </c>
      <c r="G473" s="200">
        <v>100</v>
      </c>
      <c r="H473" s="199">
        <v>2</v>
      </c>
      <c r="I473" s="164">
        <f t="shared" si="114"/>
        <v>100</v>
      </c>
      <c r="J473" s="164">
        <f t="shared" si="120"/>
        <v>0</v>
      </c>
      <c r="K473" s="164">
        <f t="shared" si="116"/>
        <v>200</v>
      </c>
      <c r="L473" s="395"/>
      <c r="M473" s="395"/>
      <c r="N473" s="395"/>
      <c r="O473" s="395"/>
      <c r="P473" s="395"/>
      <c r="Q473" s="395"/>
      <c r="R473" s="395"/>
      <c r="S473" s="395"/>
      <c r="T473" s="395"/>
      <c r="U473" s="395"/>
      <c r="V473" s="395"/>
      <c r="W473" s="395"/>
      <c r="X473" s="395"/>
      <c r="Y473" s="395"/>
      <c r="Z473" s="395"/>
      <c r="AA473" s="395"/>
      <c r="AB473" s="395"/>
    </row>
    <row r="474" spans="1:28" s="293" customFormat="1" x14ac:dyDescent="0.25">
      <c r="A474" s="291" t="s">
        <v>411</v>
      </c>
      <c r="B474" s="291"/>
      <c r="C474" s="292" t="s">
        <v>412</v>
      </c>
      <c r="D474" s="291"/>
      <c r="E474" s="199" t="s">
        <v>43</v>
      </c>
      <c r="F474" s="199">
        <v>2</v>
      </c>
      <c r="G474" s="200">
        <v>100</v>
      </c>
      <c r="H474" s="199">
        <v>2</v>
      </c>
      <c r="I474" s="164">
        <f t="shared" si="114"/>
        <v>100</v>
      </c>
      <c r="J474" s="164">
        <f t="shared" si="120"/>
        <v>0</v>
      </c>
      <c r="K474" s="164">
        <f t="shared" si="116"/>
        <v>200</v>
      </c>
      <c r="L474" s="395"/>
      <c r="M474" s="395"/>
      <c r="N474" s="395"/>
      <c r="O474" s="395"/>
      <c r="P474" s="395"/>
      <c r="Q474" s="395"/>
      <c r="R474" s="395"/>
      <c r="S474" s="395"/>
      <c r="T474" s="395"/>
      <c r="U474" s="395"/>
      <c r="V474" s="395"/>
      <c r="W474" s="395"/>
      <c r="X474" s="395"/>
      <c r="Y474" s="395"/>
      <c r="Z474" s="395"/>
      <c r="AA474" s="395"/>
      <c r="AB474" s="395"/>
    </row>
    <row r="475" spans="1:28" x14ac:dyDescent="0.25">
      <c r="A475" s="243"/>
      <c r="B475" s="241"/>
      <c r="C475" s="241"/>
      <c r="D475" s="241"/>
      <c r="E475" s="279"/>
      <c r="F475" s="279"/>
      <c r="G475" s="276"/>
      <c r="H475" s="279"/>
      <c r="I475" s="276"/>
      <c r="J475" s="276"/>
      <c r="K475" s="276"/>
    </row>
    <row r="476" spans="1:28" x14ac:dyDescent="0.25">
      <c r="A476" s="177" t="s">
        <v>252</v>
      </c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203"/>
      <c r="M476" s="204"/>
      <c r="N476" s="204">
        <f>K477</f>
        <v>354.2</v>
      </c>
      <c r="O476" s="204">
        <f>K478</f>
        <v>292.60000000000002</v>
      </c>
      <c r="P476" s="204" t="s">
        <v>39</v>
      </c>
      <c r="Q476" s="204" t="s">
        <v>39</v>
      </c>
      <c r="R476" s="204" t="s">
        <v>39</v>
      </c>
    </row>
    <row r="477" spans="1:28" x14ac:dyDescent="0.25">
      <c r="A477" s="486" t="s">
        <v>253</v>
      </c>
      <c r="B477" s="487"/>
      <c r="C477" s="448" t="s">
        <v>254</v>
      </c>
      <c r="D477" s="449"/>
      <c r="E477" s="394" t="s">
        <v>11</v>
      </c>
      <c r="F477" s="394">
        <v>0</v>
      </c>
      <c r="G477" s="192">
        <v>7.7</v>
      </c>
      <c r="H477" s="394">
        <f>H63+H65+H66+H68+H71+H75+H82+H92+H119</f>
        <v>46</v>
      </c>
      <c r="I477" s="192">
        <f>ROUND(G477-((G477*J477)/100),2)</f>
        <v>7.7</v>
      </c>
      <c r="J477" s="192">
        <f>K$3</f>
        <v>0</v>
      </c>
      <c r="K477" s="192">
        <f>H477*I477</f>
        <v>354.2</v>
      </c>
    </row>
    <row r="478" spans="1:28" x14ac:dyDescent="0.25">
      <c r="A478" s="486" t="s">
        <v>253</v>
      </c>
      <c r="B478" s="487"/>
      <c r="C478" s="448" t="s">
        <v>254</v>
      </c>
      <c r="D478" s="449"/>
      <c r="E478" s="191" t="s">
        <v>255</v>
      </c>
      <c r="F478" s="394">
        <v>0</v>
      </c>
      <c r="G478" s="192">
        <v>7.7</v>
      </c>
      <c r="H478" s="191">
        <f>H247+H249+H250+H252+H255+H259+H266+H276+H303</f>
        <v>38</v>
      </c>
      <c r="I478" s="192">
        <f>ROUND(G478-((G478*J478)/100),2)</f>
        <v>7.7</v>
      </c>
      <c r="J478" s="192">
        <f>K$3</f>
        <v>0</v>
      </c>
      <c r="K478" s="192">
        <f>H478*I478</f>
        <v>292.60000000000002</v>
      </c>
    </row>
    <row r="479" spans="1:28" x14ac:dyDescent="0.25">
      <c r="A479" s="569"/>
      <c r="B479" s="570"/>
      <c r="C479" s="571"/>
      <c r="D479" s="572"/>
      <c r="E479" s="239"/>
      <c r="F479" s="239"/>
      <c r="G479" s="240"/>
      <c r="H479" s="239"/>
      <c r="I479" s="240"/>
      <c r="J479" s="240"/>
      <c r="K479" s="240"/>
    </row>
    <row r="480" spans="1:28" x14ac:dyDescent="0.25">
      <c r="A480" s="573" t="s">
        <v>256</v>
      </c>
      <c r="B480" s="574"/>
      <c r="C480" s="574"/>
      <c r="D480" s="574"/>
      <c r="E480" s="574"/>
      <c r="F480" s="574"/>
      <c r="G480" s="574"/>
      <c r="H480" s="574"/>
      <c r="I480" s="574"/>
      <c r="J480" s="574"/>
      <c r="K480" s="575"/>
    </row>
    <row r="481" spans="1:18" x14ac:dyDescent="0.25">
      <c r="A481" s="253"/>
      <c r="B481" s="535" t="s">
        <v>518</v>
      </c>
      <c r="C481" s="536" t="s">
        <v>39</v>
      </c>
      <c r="D481" s="536" t="s">
        <v>39</v>
      </c>
      <c r="E481" s="536" t="s">
        <v>39</v>
      </c>
      <c r="F481" s="536" t="s">
        <v>39</v>
      </c>
      <c r="G481" s="536" t="s">
        <v>39</v>
      </c>
      <c r="H481" s="536" t="s">
        <v>39</v>
      </c>
      <c r="I481" s="536" t="s">
        <v>39</v>
      </c>
      <c r="J481" s="536" t="s">
        <v>39</v>
      </c>
      <c r="K481" s="252" t="s">
        <v>39</v>
      </c>
      <c r="L481" s="203"/>
      <c r="M481" s="204"/>
      <c r="N481" s="204">
        <f>SUM(K482:K485)</f>
        <v>4118.95</v>
      </c>
      <c r="O481" s="204"/>
      <c r="P481" s="204" t="s">
        <v>39</v>
      </c>
      <c r="Q481" s="204" t="s">
        <v>39</v>
      </c>
      <c r="R481" s="204" t="s">
        <v>39</v>
      </c>
    </row>
    <row r="482" spans="1:18" x14ac:dyDescent="0.25">
      <c r="A482" s="544" t="s">
        <v>258</v>
      </c>
      <c r="B482" s="544" t="s">
        <v>20</v>
      </c>
      <c r="C482" s="544" t="s">
        <v>20</v>
      </c>
      <c r="D482" s="544">
        <v>1</v>
      </c>
      <c r="E482" s="249"/>
      <c r="F482" s="249"/>
      <c r="G482" s="250">
        <v>3150</v>
      </c>
      <c r="H482" s="249">
        <v>1</v>
      </c>
      <c r="I482" s="250">
        <f>ROUND(G482-((G482*J482)/100),2)</f>
        <v>3150</v>
      </c>
      <c r="J482" s="250">
        <f>K$4</f>
        <v>0</v>
      </c>
      <c r="K482" s="240">
        <f t="shared" ref="K482:K485" si="121">H482*I482</f>
        <v>3150</v>
      </c>
    </row>
    <row r="483" spans="1:18" x14ac:dyDescent="0.25">
      <c r="A483" s="544" t="s">
        <v>260</v>
      </c>
      <c r="B483" s="544" t="s">
        <v>22</v>
      </c>
      <c r="C483" s="544" t="s">
        <v>22</v>
      </c>
      <c r="D483" s="544">
        <v>1</v>
      </c>
      <c r="E483" s="249"/>
      <c r="F483" s="249"/>
      <c r="G483" s="250">
        <v>599</v>
      </c>
      <c r="H483" s="249">
        <v>1</v>
      </c>
      <c r="I483" s="250">
        <f>ROUND(G483-((G483*J483)/100),2)</f>
        <v>599</v>
      </c>
      <c r="J483" s="250">
        <f>K$5</f>
        <v>0</v>
      </c>
      <c r="K483" s="240">
        <f t="shared" si="121"/>
        <v>599</v>
      </c>
    </row>
    <row r="484" spans="1:18" x14ac:dyDescent="0.25">
      <c r="A484" s="544" t="s">
        <v>261</v>
      </c>
      <c r="B484" s="544" t="s">
        <v>24</v>
      </c>
      <c r="C484" s="544" t="s">
        <v>24</v>
      </c>
      <c r="D484" s="544">
        <v>1</v>
      </c>
      <c r="E484" s="249"/>
      <c r="F484" s="249"/>
      <c r="G484" s="250">
        <v>249.99</v>
      </c>
      <c r="H484" s="249">
        <v>1</v>
      </c>
      <c r="I484" s="250">
        <f>ROUND(G484-((G484*J484)/100),2)</f>
        <v>249.99</v>
      </c>
      <c r="J484" s="250">
        <f>K$6</f>
        <v>0</v>
      </c>
      <c r="K484" s="240">
        <f t="shared" si="121"/>
        <v>249.99</v>
      </c>
    </row>
    <row r="485" spans="1:18" x14ac:dyDescent="0.25">
      <c r="A485" s="544" t="s">
        <v>263</v>
      </c>
      <c r="B485" s="544" t="s">
        <v>26</v>
      </c>
      <c r="C485" s="544" t="s">
        <v>26</v>
      </c>
      <c r="D485" s="544">
        <v>4</v>
      </c>
      <c r="E485" s="249"/>
      <c r="F485" s="249"/>
      <c r="G485" s="250">
        <v>29.99</v>
      </c>
      <c r="H485" s="249">
        <v>4</v>
      </c>
      <c r="I485" s="250">
        <f>ROUND(G485-((G485*J485)/100),2)</f>
        <v>29.99</v>
      </c>
      <c r="J485" s="250">
        <f>K$7</f>
        <v>0</v>
      </c>
      <c r="K485" s="240">
        <f t="shared" si="121"/>
        <v>119.96</v>
      </c>
    </row>
    <row r="486" spans="1:18" x14ac:dyDescent="0.25">
      <c r="A486" s="329"/>
      <c r="B486" s="329"/>
      <c r="C486" s="329"/>
      <c r="D486" s="329"/>
      <c r="E486" s="329"/>
      <c r="F486" s="329"/>
      <c r="G486" s="329"/>
      <c r="H486" s="329"/>
      <c r="I486" s="329"/>
      <c r="J486" s="329"/>
      <c r="K486" s="329"/>
    </row>
    <row r="487" spans="1:18" x14ac:dyDescent="0.25">
      <c r="A487" s="253"/>
      <c r="B487" s="535" t="s">
        <v>519</v>
      </c>
      <c r="C487" s="536" t="s">
        <v>39</v>
      </c>
      <c r="D487" s="536" t="s">
        <v>39</v>
      </c>
      <c r="E487" s="536" t="s">
        <v>39</v>
      </c>
      <c r="F487" s="536" t="s">
        <v>39</v>
      </c>
      <c r="G487" s="536" t="s">
        <v>39</v>
      </c>
      <c r="H487" s="536" t="s">
        <v>39</v>
      </c>
      <c r="I487" s="536" t="s">
        <v>39</v>
      </c>
      <c r="J487" s="536" t="s">
        <v>39</v>
      </c>
      <c r="K487" s="252" t="s">
        <v>39</v>
      </c>
      <c r="L487" s="203"/>
      <c r="M487" s="204"/>
      <c r="N487" s="204">
        <f>SUM(K488:K491)</f>
        <v>4118.95</v>
      </c>
      <c r="O487" s="204"/>
      <c r="P487" s="204" t="s">
        <v>39</v>
      </c>
      <c r="Q487" s="204" t="s">
        <v>39</v>
      </c>
      <c r="R487" s="204" t="s">
        <v>39</v>
      </c>
    </row>
    <row r="488" spans="1:18" x14ac:dyDescent="0.25">
      <c r="A488" s="544" t="s">
        <v>258</v>
      </c>
      <c r="B488" s="544" t="s">
        <v>20</v>
      </c>
      <c r="C488" s="544" t="s">
        <v>20</v>
      </c>
      <c r="D488" s="544">
        <v>1</v>
      </c>
      <c r="E488" s="249"/>
      <c r="F488" s="249"/>
      <c r="G488" s="250">
        <v>3150</v>
      </c>
      <c r="H488" s="249">
        <v>1</v>
      </c>
      <c r="I488" s="250">
        <f>ROUND(G488-((G488*J488)/100),2)</f>
        <v>3150</v>
      </c>
      <c r="J488" s="250">
        <f>K$4</f>
        <v>0</v>
      </c>
      <c r="K488" s="240">
        <f t="shared" ref="K488:K491" si="122">H488*I488</f>
        <v>3150</v>
      </c>
    </row>
    <row r="489" spans="1:18" x14ac:dyDescent="0.25">
      <c r="A489" s="544" t="s">
        <v>260</v>
      </c>
      <c r="B489" s="544" t="s">
        <v>22</v>
      </c>
      <c r="C489" s="544" t="s">
        <v>22</v>
      </c>
      <c r="D489" s="544">
        <v>1</v>
      </c>
      <c r="E489" s="249"/>
      <c r="F489" s="249"/>
      <c r="G489" s="250">
        <v>599</v>
      </c>
      <c r="H489" s="249">
        <v>1</v>
      </c>
      <c r="I489" s="250">
        <f>ROUND(G489-((G489*J489)/100),2)</f>
        <v>599</v>
      </c>
      <c r="J489" s="250">
        <f>K$5</f>
        <v>0</v>
      </c>
      <c r="K489" s="240">
        <f t="shared" si="122"/>
        <v>599</v>
      </c>
    </row>
    <row r="490" spans="1:18" x14ac:dyDescent="0.25">
      <c r="A490" s="544" t="s">
        <v>261</v>
      </c>
      <c r="B490" s="544" t="s">
        <v>24</v>
      </c>
      <c r="C490" s="544" t="s">
        <v>24</v>
      </c>
      <c r="D490" s="544">
        <v>1</v>
      </c>
      <c r="E490" s="249"/>
      <c r="F490" s="249"/>
      <c r="G490" s="250">
        <v>249.99</v>
      </c>
      <c r="H490" s="249">
        <v>1</v>
      </c>
      <c r="I490" s="250">
        <f>ROUND(G490-((G490*J490)/100),2)</f>
        <v>249.99</v>
      </c>
      <c r="J490" s="250">
        <f>K$6</f>
        <v>0</v>
      </c>
      <c r="K490" s="240">
        <f t="shared" si="122"/>
        <v>249.99</v>
      </c>
    </row>
    <row r="491" spans="1:18" x14ac:dyDescent="0.25">
      <c r="A491" s="544" t="s">
        <v>263</v>
      </c>
      <c r="B491" s="544" t="s">
        <v>26</v>
      </c>
      <c r="C491" s="544" t="s">
        <v>26</v>
      </c>
      <c r="D491" s="544">
        <v>4</v>
      </c>
      <c r="E491" s="249"/>
      <c r="F491" s="249"/>
      <c r="G491" s="250">
        <v>29.99</v>
      </c>
      <c r="H491" s="249">
        <v>4</v>
      </c>
      <c r="I491" s="250">
        <f>ROUND(G491-((G491*J491)/100),2)</f>
        <v>29.99</v>
      </c>
      <c r="J491" s="250">
        <f>K$7</f>
        <v>0</v>
      </c>
      <c r="K491" s="240">
        <f t="shared" si="122"/>
        <v>119.96</v>
      </c>
    </row>
    <row r="492" spans="1:18" x14ac:dyDescent="0.25">
      <c r="A492" s="329"/>
      <c r="B492" s="329"/>
      <c r="C492" s="329"/>
      <c r="D492" s="329"/>
      <c r="E492" s="329"/>
      <c r="F492" s="329"/>
      <c r="G492" s="329"/>
      <c r="H492" s="329"/>
      <c r="I492" s="329"/>
      <c r="J492" s="329"/>
      <c r="K492" s="329"/>
    </row>
    <row r="493" spans="1:18" x14ac:dyDescent="0.25">
      <c r="A493" s="253"/>
      <c r="B493" s="535" t="s">
        <v>520</v>
      </c>
      <c r="C493" s="536" t="s">
        <v>39</v>
      </c>
      <c r="D493" s="536" t="s">
        <v>39</v>
      </c>
      <c r="E493" s="536" t="s">
        <v>39</v>
      </c>
      <c r="F493" s="536" t="s">
        <v>39</v>
      </c>
      <c r="G493" s="536" t="s">
        <v>39</v>
      </c>
      <c r="H493" s="536" t="s">
        <v>39</v>
      </c>
      <c r="I493" s="536" t="s">
        <v>39</v>
      </c>
      <c r="J493" s="536" t="s">
        <v>39</v>
      </c>
      <c r="K493" s="252" t="s">
        <v>39</v>
      </c>
      <c r="L493" s="203"/>
      <c r="M493" s="204"/>
      <c r="N493" s="204" t="s">
        <v>39</v>
      </c>
      <c r="O493" s="204">
        <f>SUM(K494:K497)</f>
        <v>7638.9</v>
      </c>
      <c r="P493" s="204" t="s">
        <v>39</v>
      </c>
      <c r="Q493" s="204" t="s">
        <v>39</v>
      </c>
      <c r="R493" s="204" t="s">
        <v>39</v>
      </c>
    </row>
    <row r="494" spans="1:18" x14ac:dyDescent="0.25">
      <c r="A494" s="544" t="s">
        <v>258</v>
      </c>
      <c r="B494" s="544" t="s">
        <v>20</v>
      </c>
      <c r="C494" s="544" t="s">
        <v>259</v>
      </c>
      <c r="D494" s="544">
        <v>1</v>
      </c>
      <c r="E494" s="249"/>
      <c r="F494" s="249"/>
      <c r="G494" s="250">
        <v>3150</v>
      </c>
      <c r="H494" s="249">
        <v>2</v>
      </c>
      <c r="I494" s="250">
        <f>ROUND(G494-((G494*J494)/100),2)</f>
        <v>3150</v>
      </c>
      <c r="J494" s="250">
        <f>K$4</f>
        <v>0</v>
      </c>
      <c r="K494" s="240">
        <f t="shared" ref="K494:K497" si="123">H494*I494</f>
        <v>6300</v>
      </c>
    </row>
    <row r="495" spans="1:18" x14ac:dyDescent="0.25">
      <c r="A495" s="544" t="s">
        <v>260</v>
      </c>
      <c r="B495" s="544" t="s">
        <v>22</v>
      </c>
      <c r="C495" s="544" t="s">
        <v>442</v>
      </c>
      <c r="D495" s="544">
        <v>1</v>
      </c>
      <c r="E495" s="249"/>
      <c r="F495" s="249"/>
      <c r="G495" s="250">
        <v>599</v>
      </c>
      <c r="H495" s="249">
        <v>1</v>
      </c>
      <c r="I495" s="250">
        <f>ROUND(G495-((G495*J495)/100),2)</f>
        <v>599</v>
      </c>
      <c r="J495" s="250">
        <f>K$5</f>
        <v>0</v>
      </c>
      <c r="K495" s="240">
        <f t="shared" si="123"/>
        <v>599</v>
      </c>
    </row>
    <row r="496" spans="1:18" x14ac:dyDescent="0.25">
      <c r="A496" s="544" t="s">
        <v>261</v>
      </c>
      <c r="B496" s="544" t="s">
        <v>24</v>
      </c>
      <c r="C496" s="544" t="s">
        <v>262</v>
      </c>
      <c r="D496" s="544">
        <v>1</v>
      </c>
      <c r="E496" s="249"/>
      <c r="F496" s="249"/>
      <c r="G496" s="250">
        <v>249.99</v>
      </c>
      <c r="H496" s="249">
        <v>2</v>
      </c>
      <c r="I496" s="250">
        <f>ROUND(G496-((G496*J496)/100),2)</f>
        <v>249.99</v>
      </c>
      <c r="J496" s="250">
        <f>K$6</f>
        <v>0</v>
      </c>
      <c r="K496" s="240">
        <f t="shared" si="123"/>
        <v>499.98</v>
      </c>
    </row>
    <row r="497" spans="1:18" x14ac:dyDescent="0.25">
      <c r="A497" s="544" t="s">
        <v>263</v>
      </c>
      <c r="B497" s="544" t="s">
        <v>26</v>
      </c>
      <c r="C497" s="544" t="s">
        <v>26</v>
      </c>
      <c r="D497" s="544">
        <v>4</v>
      </c>
      <c r="E497" s="249"/>
      <c r="F497" s="249"/>
      <c r="G497" s="250">
        <v>29.99</v>
      </c>
      <c r="H497" s="249">
        <v>8</v>
      </c>
      <c r="I497" s="250">
        <f>ROUND(G497-((G497*J497)/100),2)</f>
        <v>29.99</v>
      </c>
      <c r="J497" s="250">
        <f>K$7</f>
        <v>0</v>
      </c>
      <c r="K497" s="240">
        <f t="shared" si="123"/>
        <v>239.92</v>
      </c>
    </row>
    <row r="498" spans="1:18" x14ac:dyDescent="0.25">
      <c r="A498" s="329"/>
      <c r="B498" s="329"/>
      <c r="C498" s="329"/>
      <c r="D498" s="329"/>
      <c r="E498" s="329"/>
      <c r="F498" s="329"/>
      <c r="G498" s="329"/>
      <c r="H498" s="329"/>
      <c r="I498" s="329"/>
      <c r="J498" s="329"/>
      <c r="K498" s="329"/>
    </row>
    <row r="499" spans="1:18" x14ac:dyDescent="0.25">
      <c r="A499" s="253"/>
      <c r="B499" s="535" t="s">
        <v>521</v>
      </c>
      <c r="C499" s="536" t="s">
        <v>39</v>
      </c>
      <c r="D499" s="536" t="s">
        <v>39</v>
      </c>
      <c r="E499" s="536" t="s">
        <v>39</v>
      </c>
      <c r="F499" s="536" t="s">
        <v>39</v>
      </c>
      <c r="G499" s="536" t="s">
        <v>39</v>
      </c>
      <c r="H499" s="536" t="s">
        <v>39</v>
      </c>
      <c r="I499" s="536" t="s">
        <v>39</v>
      </c>
      <c r="J499" s="536" t="s">
        <v>39</v>
      </c>
      <c r="K499" s="252" t="s">
        <v>39</v>
      </c>
      <c r="L499" s="203"/>
      <c r="M499" s="204"/>
      <c r="N499" s="204" t="s">
        <v>39</v>
      </c>
      <c r="O499" s="204">
        <f>SUM(K500:K503)</f>
        <v>7638.9</v>
      </c>
      <c r="P499" s="204" t="s">
        <v>39</v>
      </c>
      <c r="Q499" s="204" t="s">
        <v>39</v>
      </c>
      <c r="R499" s="204" t="s">
        <v>39</v>
      </c>
    </row>
    <row r="500" spans="1:18" x14ac:dyDescent="0.25">
      <c r="A500" s="544" t="s">
        <v>258</v>
      </c>
      <c r="B500" s="544" t="s">
        <v>20</v>
      </c>
      <c r="C500" s="544" t="s">
        <v>259</v>
      </c>
      <c r="D500" s="544">
        <v>1</v>
      </c>
      <c r="E500" s="249"/>
      <c r="F500" s="249"/>
      <c r="G500" s="250">
        <v>3150</v>
      </c>
      <c r="H500" s="249">
        <v>2</v>
      </c>
      <c r="I500" s="250">
        <f>ROUND(G500-((G500*J500)/100),2)</f>
        <v>3150</v>
      </c>
      <c r="J500" s="250">
        <f>K$4</f>
        <v>0</v>
      </c>
      <c r="K500" s="240">
        <f t="shared" ref="K500:K503" si="124">H500*I500</f>
        <v>6300</v>
      </c>
    </row>
    <row r="501" spans="1:18" x14ac:dyDescent="0.25">
      <c r="A501" s="544" t="s">
        <v>260</v>
      </c>
      <c r="B501" s="544" t="s">
        <v>22</v>
      </c>
      <c r="C501" s="544" t="s">
        <v>442</v>
      </c>
      <c r="D501" s="544">
        <v>1</v>
      </c>
      <c r="E501" s="249"/>
      <c r="F501" s="249"/>
      <c r="G501" s="250">
        <v>599</v>
      </c>
      <c r="H501" s="249">
        <v>1</v>
      </c>
      <c r="I501" s="250">
        <f>ROUND(G501-((G501*J501)/100),2)</f>
        <v>599</v>
      </c>
      <c r="J501" s="250">
        <f>K$5</f>
        <v>0</v>
      </c>
      <c r="K501" s="240">
        <f t="shared" si="124"/>
        <v>599</v>
      </c>
    </row>
    <row r="502" spans="1:18" x14ac:dyDescent="0.25">
      <c r="A502" s="544" t="s">
        <v>261</v>
      </c>
      <c r="B502" s="544" t="s">
        <v>24</v>
      </c>
      <c r="C502" s="544" t="s">
        <v>262</v>
      </c>
      <c r="D502" s="544">
        <v>1</v>
      </c>
      <c r="E502" s="249"/>
      <c r="F502" s="249"/>
      <c r="G502" s="250">
        <v>249.99</v>
      </c>
      <c r="H502" s="249">
        <v>2</v>
      </c>
      <c r="I502" s="250">
        <f>ROUND(G502-((G502*J502)/100),2)</f>
        <v>249.99</v>
      </c>
      <c r="J502" s="250">
        <f>K$6</f>
        <v>0</v>
      </c>
      <c r="K502" s="240">
        <f t="shared" si="124"/>
        <v>499.98</v>
      </c>
    </row>
    <row r="503" spans="1:18" x14ac:dyDescent="0.25">
      <c r="A503" s="544" t="s">
        <v>263</v>
      </c>
      <c r="B503" s="544" t="s">
        <v>26</v>
      </c>
      <c r="C503" s="544" t="s">
        <v>26</v>
      </c>
      <c r="D503" s="544">
        <v>4</v>
      </c>
      <c r="E503" s="249"/>
      <c r="F503" s="249"/>
      <c r="G503" s="250">
        <v>29.99</v>
      </c>
      <c r="H503" s="249">
        <v>8</v>
      </c>
      <c r="I503" s="250">
        <f>ROUND(G503-((G503*J503)/100),2)</f>
        <v>29.99</v>
      </c>
      <c r="J503" s="250">
        <f>K$7</f>
        <v>0</v>
      </c>
      <c r="K503" s="240">
        <f t="shared" si="124"/>
        <v>239.92</v>
      </c>
    </row>
    <row r="504" spans="1:18" x14ac:dyDescent="0.25">
      <c r="A504" s="329"/>
      <c r="B504" s="329"/>
      <c r="C504" s="329"/>
      <c r="D504" s="329"/>
      <c r="E504" s="329"/>
      <c r="F504" s="329"/>
      <c r="G504" s="329"/>
      <c r="H504" s="329"/>
      <c r="I504" s="329"/>
      <c r="J504" s="329"/>
      <c r="K504" s="329"/>
    </row>
    <row r="505" spans="1:18" hidden="1" x14ac:dyDescent="0.25">
      <c r="A505" s="401" t="s">
        <v>39</v>
      </c>
      <c r="B505" s="535"/>
      <c r="C505" s="536"/>
      <c r="D505" s="536"/>
      <c r="E505" s="536"/>
      <c r="F505" s="536"/>
      <c r="G505" s="536"/>
      <c r="H505" s="536"/>
      <c r="I505" s="536"/>
      <c r="J505" s="536"/>
      <c r="K505" s="252" t="s">
        <v>39</v>
      </c>
      <c r="L505" s="203"/>
      <c r="M505" s="204"/>
      <c r="N505" s="204" t="s">
        <v>39</v>
      </c>
      <c r="O505" s="204"/>
      <c r="P505" s="204">
        <f>K506</f>
        <v>0</v>
      </c>
      <c r="Q505" s="204" t="s">
        <v>39</v>
      </c>
      <c r="R505" s="204" t="s">
        <v>39</v>
      </c>
    </row>
    <row r="506" spans="1:18" hidden="1" x14ac:dyDescent="0.25">
      <c r="A506" s="558"/>
      <c r="B506" s="558"/>
      <c r="C506" s="558"/>
      <c r="D506" s="558"/>
      <c r="E506" s="329"/>
      <c r="F506" s="270"/>
      <c r="G506" s="271"/>
      <c r="H506" s="249"/>
      <c r="I506" s="259"/>
      <c r="J506" s="259"/>
      <c r="K506" s="259"/>
    </row>
    <row r="507" spans="1:18" ht="15.75" thickBot="1" x14ac:dyDescent="0.3">
      <c r="A507" s="329"/>
      <c r="B507" s="329"/>
      <c r="C507" s="329"/>
      <c r="D507" s="329"/>
      <c r="E507" s="329"/>
      <c r="F507" s="329"/>
      <c r="G507" s="329"/>
      <c r="H507" s="329"/>
      <c r="I507" s="329"/>
      <c r="J507" s="329"/>
      <c r="K507" s="329"/>
    </row>
    <row r="508" spans="1:18" ht="15.75" thickBot="1" x14ac:dyDescent="0.3">
      <c r="A508" s="329"/>
      <c r="B508" s="329"/>
      <c r="C508" s="329"/>
      <c r="D508" s="329"/>
      <c r="E508" s="329"/>
      <c r="F508" s="329"/>
      <c r="G508" s="329"/>
      <c r="H508" s="329"/>
      <c r="I508" s="441" t="s">
        <v>524</v>
      </c>
      <c r="J508" s="442"/>
      <c r="K508" s="428">
        <f>SUM(K14:K506)</f>
        <v>744832.34999999974</v>
      </c>
    </row>
    <row r="509" spans="1:18" x14ac:dyDescent="0.25">
      <c r="A509" s="329"/>
      <c r="B509" s="329"/>
      <c r="C509" s="329"/>
      <c r="D509" s="329"/>
      <c r="E509" s="329"/>
      <c r="F509" s="329"/>
      <c r="G509" s="329"/>
      <c r="H509" s="329"/>
      <c r="I509" s="329"/>
      <c r="J509" s="329"/>
      <c r="K509" s="329"/>
    </row>
    <row r="510" spans="1:18" ht="12.75" customHeight="1" x14ac:dyDescent="0.25">
      <c r="A510" s="329"/>
      <c r="B510" s="329"/>
      <c r="C510" s="329"/>
      <c r="D510" s="329"/>
      <c r="E510" s="329"/>
      <c r="F510" s="329"/>
      <c r="G510" s="329"/>
      <c r="H510" s="329"/>
      <c r="I510" s="329"/>
      <c r="J510" s="329"/>
      <c r="K510" s="329"/>
    </row>
    <row r="511" spans="1:18" ht="12.75" customHeight="1" x14ac:dyDescent="0.25">
      <c r="A511" s="329"/>
      <c r="B511" s="329"/>
      <c r="C511" s="329"/>
      <c r="D511" s="329"/>
      <c r="E511" s="329"/>
      <c r="F511" s="329"/>
      <c r="G511" s="329"/>
      <c r="H511" s="329"/>
      <c r="I511" s="329"/>
      <c r="J511" s="329"/>
      <c r="K511" s="329"/>
    </row>
    <row r="512" spans="1:18" ht="12.75" customHeight="1" x14ac:dyDescent="0.25">
      <c r="A512" s="329"/>
      <c r="B512" s="329"/>
      <c r="C512" s="329"/>
      <c r="D512" s="329"/>
      <c r="E512" s="329"/>
      <c r="F512" s="329"/>
      <c r="G512" s="329"/>
      <c r="H512" s="329"/>
      <c r="I512" s="329"/>
      <c r="J512" s="329"/>
      <c r="K512" s="329"/>
    </row>
    <row r="513" spans="1:11" ht="12.75" customHeight="1" x14ac:dyDescent="0.25">
      <c r="A513" s="329"/>
      <c r="B513" s="329"/>
      <c r="C513" s="329"/>
      <c r="D513" s="329"/>
      <c r="E513" s="329"/>
      <c r="F513" s="329"/>
      <c r="G513" s="329"/>
      <c r="H513" s="329"/>
      <c r="I513" s="329"/>
      <c r="J513" s="329"/>
      <c r="K513" s="329"/>
    </row>
  </sheetData>
  <mergeCells count="894">
    <mergeCell ref="A244:B244"/>
    <mergeCell ref="C244:D244"/>
    <mergeCell ref="A245:B245"/>
    <mergeCell ref="C245:D245"/>
    <mergeCell ref="A370:B370"/>
    <mergeCell ref="C370:D370"/>
    <mergeCell ref="A371:B371"/>
    <mergeCell ref="C371:D371"/>
    <mergeCell ref="A372:B372"/>
    <mergeCell ref="C372:D372"/>
    <mergeCell ref="A301:B301"/>
    <mergeCell ref="C301:D301"/>
    <mergeCell ref="A302:B302"/>
    <mergeCell ref="C302:D302"/>
    <mergeCell ref="A313:B313"/>
    <mergeCell ref="A314:B314"/>
    <mergeCell ref="A315:B315"/>
    <mergeCell ref="A316:B316"/>
    <mergeCell ref="A318:B318"/>
    <mergeCell ref="A317:B317"/>
    <mergeCell ref="A312:B312"/>
    <mergeCell ref="A304:B304"/>
    <mergeCell ref="A305:B305"/>
    <mergeCell ref="A319:B319"/>
    <mergeCell ref="A238:B238"/>
    <mergeCell ref="C238:D238"/>
    <mergeCell ref="A239:B239"/>
    <mergeCell ref="C239:D239"/>
    <mergeCell ref="A241:B241"/>
    <mergeCell ref="C241:D241"/>
    <mergeCell ref="A242:B242"/>
    <mergeCell ref="C242:D242"/>
    <mergeCell ref="A243:B243"/>
    <mergeCell ref="C243:D243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15:B215"/>
    <mergeCell ref="C215:D215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16:B216"/>
    <mergeCell ref="C216:D216"/>
    <mergeCell ref="A217:B217"/>
    <mergeCell ref="C217:D217"/>
    <mergeCell ref="A218:B218"/>
    <mergeCell ref="C218:D218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472:B472"/>
    <mergeCell ref="C472:D472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1:B451"/>
    <mergeCell ref="C451:D451"/>
    <mergeCell ref="A450:B450"/>
    <mergeCell ref="C450:D45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B434:J434"/>
    <mergeCell ref="A435:B435"/>
    <mergeCell ref="C435:D435"/>
    <mergeCell ref="A427:B427"/>
    <mergeCell ref="C427:D427"/>
    <mergeCell ref="A428:B428"/>
    <mergeCell ref="C428:D428"/>
    <mergeCell ref="A429:B429"/>
    <mergeCell ref="C429:D429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06:B406"/>
    <mergeCell ref="C406:D406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07:B407"/>
    <mergeCell ref="C407:D407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B388:J388"/>
    <mergeCell ref="B391:J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503:B503"/>
    <mergeCell ref="C503:D503"/>
    <mergeCell ref="B505:J505"/>
    <mergeCell ref="A506:B506"/>
    <mergeCell ref="C506:D506"/>
    <mergeCell ref="B499:J499"/>
    <mergeCell ref="A500:B500"/>
    <mergeCell ref="C500:D500"/>
    <mergeCell ref="A501:B501"/>
    <mergeCell ref="C501:D501"/>
    <mergeCell ref="A502:B502"/>
    <mergeCell ref="C502:D502"/>
    <mergeCell ref="A495:B495"/>
    <mergeCell ref="C495:D495"/>
    <mergeCell ref="A496:B496"/>
    <mergeCell ref="C496:D496"/>
    <mergeCell ref="A497:B497"/>
    <mergeCell ref="C497:D497"/>
    <mergeCell ref="A490:B490"/>
    <mergeCell ref="C490:D490"/>
    <mergeCell ref="A491:B491"/>
    <mergeCell ref="C491:D491"/>
    <mergeCell ref="B493:J493"/>
    <mergeCell ref="A494:B494"/>
    <mergeCell ref="C494:D494"/>
    <mergeCell ref="B487:J487"/>
    <mergeCell ref="A488:B488"/>
    <mergeCell ref="C488:D488"/>
    <mergeCell ref="A489:B489"/>
    <mergeCell ref="C489:D489"/>
    <mergeCell ref="B481:J481"/>
    <mergeCell ref="A482:B482"/>
    <mergeCell ref="C482:D482"/>
    <mergeCell ref="A483:B483"/>
    <mergeCell ref="C483:D483"/>
    <mergeCell ref="A484:B484"/>
    <mergeCell ref="C484:D484"/>
    <mergeCell ref="A479:B479"/>
    <mergeCell ref="C479:D479"/>
    <mergeCell ref="A480:K480"/>
    <mergeCell ref="A323:B323"/>
    <mergeCell ref="C323:D323"/>
    <mergeCell ref="A325:B325"/>
    <mergeCell ref="C325:D325"/>
    <mergeCell ref="A485:B485"/>
    <mergeCell ref="C485:D485"/>
    <mergeCell ref="A477:B477"/>
    <mergeCell ref="C477:D477"/>
    <mergeCell ref="A478:B478"/>
    <mergeCell ref="C478:D478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85:B385"/>
    <mergeCell ref="C385:D385"/>
    <mergeCell ref="A386:B386"/>
    <mergeCell ref="C386:D386"/>
    <mergeCell ref="A382:B382"/>
    <mergeCell ref="C382:D382"/>
    <mergeCell ref="A383:B383"/>
    <mergeCell ref="C383:D383"/>
    <mergeCell ref="A384:B384"/>
    <mergeCell ref="C384:D384"/>
    <mergeCell ref="A379:B379"/>
    <mergeCell ref="C379:D379"/>
    <mergeCell ref="A380:B380"/>
    <mergeCell ref="C380:D380"/>
    <mergeCell ref="A381:B381"/>
    <mergeCell ref="C381:D381"/>
    <mergeCell ref="A376:B376"/>
    <mergeCell ref="C376:D376"/>
    <mergeCell ref="A377:B377"/>
    <mergeCell ref="C377:D377"/>
    <mergeCell ref="A378:B378"/>
    <mergeCell ref="C378:D378"/>
    <mergeCell ref="B374:J374"/>
    <mergeCell ref="A375:B375"/>
    <mergeCell ref="C375:D375"/>
    <mergeCell ref="E324:F324"/>
    <mergeCell ref="G324:H324"/>
    <mergeCell ref="I324:J324"/>
    <mergeCell ref="A326:B326"/>
    <mergeCell ref="C326:D326"/>
    <mergeCell ref="A320:B320"/>
    <mergeCell ref="A321:B321"/>
    <mergeCell ref="A322:B322"/>
    <mergeCell ref="A367:B367"/>
    <mergeCell ref="C367:D367"/>
    <mergeCell ref="A361:B361"/>
    <mergeCell ref="C361:D361"/>
    <mergeCell ref="A362:B362"/>
    <mergeCell ref="C362:D362"/>
    <mergeCell ref="A363:B363"/>
    <mergeCell ref="C363:D363"/>
    <mergeCell ref="A358:B358"/>
    <mergeCell ref="C358:D358"/>
    <mergeCell ref="A359:B359"/>
    <mergeCell ref="C359:D359"/>
    <mergeCell ref="A360:B360"/>
    <mergeCell ref="C360:D360"/>
    <mergeCell ref="A355:B355"/>
    <mergeCell ref="C355:D355"/>
    <mergeCell ref="A368:B368"/>
    <mergeCell ref="C368:D368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56:B356"/>
    <mergeCell ref="C356:D356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51:B351"/>
    <mergeCell ref="C351:D351"/>
    <mergeCell ref="A348:B348"/>
    <mergeCell ref="C348:D348"/>
    <mergeCell ref="A349:B349"/>
    <mergeCell ref="C349:D349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B335:J335"/>
    <mergeCell ref="A336:B336"/>
    <mergeCell ref="C336:D336"/>
    <mergeCell ref="A337:B337"/>
    <mergeCell ref="C337:D337"/>
    <mergeCell ref="A338:B338"/>
    <mergeCell ref="C338:D338"/>
    <mergeCell ref="A249:B249"/>
    <mergeCell ref="C249:D249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A247:B247"/>
    <mergeCell ref="C247:D247"/>
    <mergeCell ref="A248:B248"/>
    <mergeCell ref="C248:D248"/>
    <mergeCell ref="A197:B197"/>
    <mergeCell ref="C197:D197"/>
    <mergeCell ref="B201:J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A194:B194"/>
    <mergeCell ref="C194:D194"/>
    <mergeCell ref="A195:B195"/>
    <mergeCell ref="C195:D195"/>
    <mergeCell ref="A196:B196"/>
    <mergeCell ref="C196:D196"/>
    <mergeCell ref="A188:B188"/>
    <mergeCell ref="C188:D188"/>
    <mergeCell ref="A189:B189"/>
    <mergeCell ref="C189:D189"/>
    <mergeCell ref="A193:B193"/>
    <mergeCell ref="C193:D193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64:B164"/>
    <mergeCell ref="C164:D164"/>
    <mergeCell ref="A165:B165"/>
    <mergeCell ref="C165:D165"/>
    <mergeCell ref="A172:B172"/>
    <mergeCell ref="C172:D172"/>
    <mergeCell ref="A174:B174"/>
    <mergeCell ref="C174:D174"/>
    <mergeCell ref="A175:B175"/>
    <mergeCell ref="C175:D175"/>
    <mergeCell ref="A169:B169"/>
    <mergeCell ref="C169:D169"/>
    <mergeCell ref="A170:B170"/>
    <mergeCell ref="C170:D170"/>
    <mergeCell ref="A171:B171"/>
    <mergeCell ref="C171:D171"/>
    <mergeCell ref="A173:B173"/>
    <mergeCell ref="C173:D173"/>
    <mergeCell ref="A64:B64"/>
    <mergeCell ref="C64:D64"/>
    <mergeCell ref="A65:B65"/>
    <mergeCell ref="C65:D65"/>
    <mergeCell ref="A60:B60"/>
    <mergeCell ref="C60:D60"/>
    <mergeCell ref="A61:B61"/>
    <mergeCell ref="C61:D61"/>
    <mergeCell ref="A63:B63"/>
    <mergeCell ref="C63:D63"/>
    <mergeCell ref="A57:B57"/>
    <mergeCell ref="C57:D57"/>
    <mergeCell ref="A58:B58"/>
    <mergeCell ref="C58:D58"/>
    <mergeCell ref="A59:B59"/>
    <mergeCell ref="C59:D59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8:B18"/>
    <mergeCell ref="C18:D18"/>
    <mergeCell ref="A19:B19"/>
    <mergeCell ref="C19:D19"/>
    <mergeCell ref="A11:K11"/>
    <mergeCell ref="B14:J14"/>
    <mergeCell ref="A15:B15"/>
    <mergeCell ref="C15:D15"/>
    <mergeCell ref="A16:B16"/>
    <mergeCell ref="C16:D16"/>
    <mergeCell ref="I4:J4"/>
    <mergeCell ref="I5:J5"/>
    <mergeCell ref="I6:J6"/>
    <mergeCell ref="I7:J7"/>
    <mergeCell ref="I8:J8"/>
    <mergeCell ref="A10:B10"/>
    <mergeCell ref="C10:D10"/>
    <mergeCell ref="A17:B17"/>
    <mergeCell ref="C17:D17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6:B76"/>
    <mergeCell ref="A77:B77"/>
    <mergeCell ref="A78:B78"/>
    <mergeCell ref="A79:B79"/>
    <mergeCell ref="A80:B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108:B108"/>
    <mergeCell ref="C108:D108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23:B123"/>
    <mergeCell ref="A124:B124"/>
    <mergeCell ref="A125:B125"/>
    <mergeCell ref="A126:B126"/>
    <mergeCell ref="A127:B127"/>
    <mergeCell ref="A128:B128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C123:D123"/>
    <mergeCell ref="C124:D124"/>
    <mergeCell ref="C125:D125"/>
    <mergeCell ref="C126:D126"/>
    <mergeCell ref="C127:D127"/>
    <mergeCell ref="C128:D128"/>
    <mergeCell ref="E140:F140"/>
    <mergeCell ref="G140:H140"/>
    <mergeCell ref="I140:J140"/>
    <mergeCell ref="A141:B141"/>
    <mergeCell ref="C141:D141"/>
    <mergeCell ref="A142:B142"/>
    <mergeCell ref="C142:D142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A154:B154"/>
    <mergeCell ref="C154:D154"/>
    <mergeCell ref="A155:B155"/>
    <mergeCell ref="C155:D155"/>
    <mergeCell ref="A156:B156"/>
    <mergeCell ref="C156:D156"/>
    <mergeCell ref="B151:J151"/>
    <mergeCell ref="A152:B152"/>
    <mergeCell ref="C152:D152"/>
    <mergeCell ref="A153:B153"/>
    <mergeCell ref="C153:D153"/>
    <mergeCell ref="A160:B160"/>
    <mergeCell ref="C160:D160"/>
    <mergeCell ref="A161:B161"/>
    <mergeCell ref="C161:D161"/>
    <mergeCell ref="A162:B162"/>
    <mergeCell ref="C162:D162"/>
    <mergeCell ref="A157:B157"/>
    <mergeCell ref="C157:D157"/>
    <mergeCell ref="A158:B158"/>
    <mergeCell ref="C158:D158"/>
    <mergeCell ref="A159:B159"/>
    <mergeCell ref="C258:D258"/>
    <mergeCell ref="A260:B260"/>
    <mergeCell ref="A261:B261"/>
    <mergeCell ref="A262:B262"/>
    <mergeCell ref="A263:B263"/>
    <mergeCell ref="A264:B264"/>
    <mergeCell ref="A265:B265"/>
    <mergeCell ref="C265:D265"/>
    <mergeCell ref="C273:D273"/>
    <mergeCell ref="A274:B274"/>
    <mergeCell ref="C274:D274"/>
    <mergeCell ref="A275:B275"/>
    <mergeCell ref="C275:D27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66:B66"/>
    <mergeCell ref="A300:B300"/>
    <mergeCell ref="C300:D300"/>
    <mergeCell ref="A306:B306"/>
    <mergeCell ref="A307:B307"/>
    <mergeCell ref="A308:B308"/>
    <mergeCell ref="A309:B309"/>
    <mergeCell ref="A310:B310"/>
    <mergeCell ref="A311:B311"/>
    <mergeCell ref="A276:B276"/>
    <mergeCell ref="C276:D276"/>
    <mergeCell ref="A277:B277"/>
    <mergeCell ref="C277:D277"/>
    <mergeCell ref="A292:B292"/>
    <mergeCell ref="C292:D292"/>
    <mergeCell ref="A293:B293"/>
    <mergeCell ref="C293:D293"/>
    <mergeCell ref="A294:B294"/>
    <mergeCell ref="C294:D294"/>
    <mergeCell ref="A271:B271"/>
    <mergeCell ref="C271:D271"/>
    <mergeCell ref="A272:B272"/>
    <mergeCell ref="C272:D272"/>
    <mergeCell ref="A273:B273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19:B119"/>
    <mergeCell ref="C119:D119"/>
    <mergeCell ref="C120:D120"/>
    <mergeCell ref="C121:D121"/>
    <mergeCell ref="C122:D122"/>
    <mergeCell ref="A120:B120"/>
    <mergeCell ref="A121:B121"/>
    <mergeCell ref="A122:B122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C137:D137"/>
    <mergeCell ref="C138:D138"/>
    <mergeCell ref="A143:B143"/>
    <mergeCell ref="A250:B250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8:B138"/>
    <mergeCell ref="A139:B139"/>
    <mergeCell ref="C139:D139"/>
    <mergeCell ref="C159:D159"/>
    <mergeCell ref="A166:B166"/>
    <mergeCell ref="C166:D166"/>
    <mergeCell ref="A167:B167"/>
    <mergeCell ref="C167:D167"/>
    <mergeCell ref="A168:B168"/>
    <mergeCell ref="C168:D168"/>
    <mergeCell ref="A163:B163"/>
    <mergeCell ref="C163:D16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303:B303"/>
    <mergeCell ref="C303:D303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22:D322"/>
    <mergeCell ref="A327:B327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7"/>
  <sheetViews>
    <sheetView zoomScaleNormal="100" workbookViewId="0">
      <selection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10" max="10" width="3.7109375" customWidth="1"/>
    <col min="11" max="11" width="21.42578125" style="86" customWidth="1"/>
    <col min="12" max="12" width="20.5703125" style="86" customWidth="1"/>
    <col min="13" max="13" width="13.5703125" style="86" customWidth="1"/>
    <col min="14" max="14" width="17.140625" style="86" customWidth="1"/>
    <col min="15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55.85546875" customWidth="1"/>
  </cols>
  <sheetData>
    <row r="1" spans="1:20" s="126" customFormat="1" ht="31.5" x14ac:dyDescent="0.3">
      <c r="A1" s="124"/>
      <c r="B1" s="125"/>
      <c r="C1" s="125"/>
      <c r="G1" s="31"/>
      <c r="I1" s="124"/>
      <c r="J1" s="124"/>
      <c r="K1" s="123" t="s">
        <v>13</v>
      </c>
      <c r="L1" s="123" t="s">
        <v>14</v>
      </c>
      <c r="M1" s="123" t="s">
        <v>12</v>
      </c>
      <c r="N1" s="122" t="s">
        <v>522</v>
      </c>
      <c r="O1" s="123" t="s">
        <v>8</v>
      </c>
      <c r="P1" s="120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103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20</v>
      </c>
      <c r="H4" s="7"/>
      <c r="I4" s="411"/>
      <c r="J4" s="7"/>
      <c r="K4" s="85">
        <v>6</v>
      </c>
      <c r="L4" s="85">
        <v>6</v>
      </c>
      <c r="M4" s="85"/>
      <c r="N4" s="85">
        <v>8</v>
      </c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21</v>
      </c>
      <c r="H5" s="7"/>
      <c r="I5" s="411"/>
      <c r="J5" s="7"/>
      <c r="K5" s="85">
        <v>6</v>
      </c>
      <c r="L5" s="85">
        <v>7</v>
      </c>
      <c r="M5" s="85"/>
      <c r="N5" s="85">
        <v>8</v>
      </c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504</v>
      </c>
      <c r="G6" s="37">
        <f t="shared" si="1"/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98">
        <f>(K9*$I9)+(K10*$I10)+(K11*$I11)+(K12*$I12)+(K13*$I13)+(K14*$I14)+(K15*$I15)+(K16*$I16)+(K17*$I17)+(K18*$I18)+(K19*$I19)+(K20*$I20)+(K21*$I21)+(K22*$I22)+(K23*$I23)+(K24*$I24)</f>
        <v>0</v>
      </c>
      <c r="L8" s="98">
        <f>(L9*$I9)+(L10*$I10)+(L11*$I11)+(L12*$I12)+(L13*$I13)+(L14*$I14)+(L15*$I15)+(L16*$I16)+(L17*$I17)+(L18*$I18)+(L19*$I19)+(L20*$I20)+(L21*$I21)+(L22*$I22)+(L23*$I23)+(L24*$I24)</f>
        <v>0</v>
      </c>
      <c r="M8" s="98">
        <f>(M9*$I9)+(M10*$I10)+(M11*$I11)+(M12*$I12)+(M13*$I13)+(M14*$I14)+(M15*$I15)+(M16*$I16)+(M17*$I17)+(M18*$I18)+(M19*$I19)+(M20*$I20)+(M21*$I21)+(M22*$I22)+(M23*$I23)+(M24*$I24)</f>
        <v>0</v>
      </c>
      <c r="N8" s="98">
        <f>(N9*$I9)+(N10*$I10)+(N11*$I11)+(N12*$I12)+(N13*$I13)+(N14*$I14)+(N15*$I15)+(N16*$I16)+(N17*$I17)+(N18*$I18)+(N19*$I19)+(N20*$I20)+(N21*$I21)+(N22*$I22)+(N23*$I23)+(N24*$I24)</f>
        <v>0</v>
      </c>
      <c r="O8" s="98">
        <f>(O9*$I9)+(O10*$I10)+(O11*$I11)+(O12*$I12)+(O13*$I13)+(O14*$I14)+(O15*$I15)+(O16*$I16)+(O17*$I17)+(O18*$I18)+(O19*$I19)+(O20*$I20)+(O21*$I21)+(O22*$I22)+(O23*$I23)+(O24*$I24)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4" si="2">SUM(K9:O9)</f>
        <v>0</v>
      </c>
      <c r="H9" s="7"/>
      <c r="I9" s="411"/>
      <c r="J9" s="7"/>
      <c r="K9" s="87">
        <v>0</v>
      </c>
      <c r="L9" s="87">
        <v>0</v>
      </c>
      <c r="M9" s="87"/>
      <c r="N9" s="87">
        <v>0</v>
      </c>
      <c r="O9" s="87"/>
      <c r="P9" s="7"/>
      <c r="Q9" s="9">
        <f t="shared" ref="Q9:Q24" si="3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2"/>
        <v>312</v>
      </c>
      <c r="H10" s="7"/>
      <c r="I10" s="411"/>
      <c r="J10" s="7"/>
      <c r="K10" s="87">
        <v>108</v>
      </c>
      <c r="L10" s="87">
        <v>132</v>
      </c>
      <c r="M10" s="87"/>
      <c r="N10" s="87">
        <v>72</v>
      </c>
      <c r="O10" s="87"/>
      <c r="P10" s="7"/>
      <c r="Q10" s="9">
        <f t="shared" si="3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2"/>
        <v>382</v>
      </c>
      <c r="H11" s="7"/>
      <c r="I11" s="411"/>
      <c r="J11" s="7"/>
      <c r="K11" s="87">
        <v>128</v>
      </c>
      <c r="L11" s="87">
        <v>162</v>
      </c>
      <c r="M11" s="87"/>
      <c r="N11" s="87">
        <v>92</v>
      </c>
      <c r="O11" s="87"/>
      <c r="P11" s="7"/>
      <c r="Q11" s="9">
        <f t="shared" si="3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2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3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2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3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2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3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2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3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2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3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2"/>
        <v>636</v>
      </c>
      <c r="H17" s="7"/>
      <c r="I17" s="411"/>
      <c r="J17" s="7"/>
      <c r="K17" s="88">
        <v>216</v>
      </c>
      <c r="L17" s="88">
        <v>252</v>
      </c>
      <c r="M17" s="88">
        <v>24</v>
      </c>
      <c r="N17" s="88">
        <f>108+36</f>
        <v>144</v>
      </c>
      <c r="O17" s="88"/>
      <c r="P17" s="7"/>
      <c r="Q17" s="9">
        <f t="shared" si="3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2"/>
        <v>324</v>
      </c>
      <c r="H18" s="7"/>
      <c r="I18" s="411"/>
      <c r="J18" s="7"/>
      <c r="K18" s="88">
        <v>108</v>
      </c>
      <c r="L18" s="88">
        <v>144</v>
      </c>
      <c r="M18" s="88"/>
      <c r="N18" s="88">
        <v>72</v>
      </c>
      <c r="O18" s="88"/>
      <c r="P18" s="7"/>
      <c r="Q18" s="9">
        <f t="shared" si="3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>
        <v>0</v>
      </c>
      <c r="M19" s="339">
        <v>0</v>
      </c>
      <c r="N19" s="339">
        <v>0</v>
      </c>
      <c r="O19" s="339"/>
      <c r="P19" s="7"/>
      <c r="Q19" s="341">
        <v>0</v>
      </c>
      <c r="R19" s="329"/>
      <c r="S19" s="344" t="s">
        <v>523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2"/>
        <v>80</v>
      </c>
      <c r="H20" s="7"/>
      <c r="I20" s="411"/>
      <c r="J20" s="7"/>
      <c r="K20" s="88">
        <v>30</v>
      </c>
      <c r="L20" s="88">
        <v>30</v>
      </c>
      <c r="M20" s="88"/>
      <c r="N20" s="88">
        <v>20</v>
      </c>
      <c r="O20" s="88"/>
      <c r="P20" s="7"/>
      <c r="Q20" s="9">
        <f t="shared" si="3"/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 t="shared" si="2"/>
        <v>80</v>
      </c>
      <c r="H21" s="7"/>
      <c r="I21" s="411"/>
      <c r="J21" s="7"/>
      <c r="K21" s="88">
        <v>30</v>
      </c>
      <c r="L21" s="88">
        <v>30</v>
      </c>
      <c r="M21" s="88"/>
      <c r="N21" s="88">
        <v>20</v>
      </c>
      <c r="O21" s="88"/>
      <c r="P21" s="7"/>
      <c r="Q21" s="9">
        <f t="shared" si="3"/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 t="shared" si="2"/>
        <v>80</v>
      </c>
      <c r="H22" s="7"/>
      <c r="I22" s="411"/>
      <c r="J22" s="7"/>
      <c r="K22" s="88">
        <v>30</v>
      </c>
      <c r="L22" s="88">
        <v>30</v>
      </c>
      <c r="M22" s="88"/>
      <c r="N22" s="88">
        <v>20</v>
      </c>
      <c r="O22" s="88"/>
      <c r="P22" s="7"/>
      <c r="Q22" s="9">
        <f t="shared" si="3"/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 t="shared" si="2"/>
        <v>80</v>
      </c>
      <c r="H23" s="7"/>
      <c r="I23" s="411"/>
      <c r="J23" s="7"/>
      <c r="K23" s="88">
        <v>30</v>
      </c>
      <c r="L23" s="88">
        <v>30</v>
      </c>
      <c r="M23" s="88"/>
      <c r="N23" s="88">
        <v>20</v>
      </c>
      <c r="O23" s="88"/>
      <c r="P23" s="7"/>
      <c r="Q23" s="9">
        <f t="shared" si="3"/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 t="shared" si="2"/>
        <v>0</v>
      </c>
      <c r="H24" s="12"/>
      <c r="I24" s="412"/>
      <c r="J24" s="12"/>
      <c r="K24" s="89"/>
      <c r="L24" s="89"/>
      <c r="M24" s="89"/>
      <c r="N24" s="89"/>
      <c r="O24" s="89"/>
      <c r="P24" s="12"/>
      <c r="Q24" s="13">
        <f t="shared" si="3"/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99">
        <f>(K27*$I27)+(K28*$I28)+(K29*$I29)+(K30*$I30)+(K31*$I31)+(K32*$I32)+(K33*$I33)+(K34*$I34)+(K35*$I35)</f>
        <v>0</v>
      </c>
      <c r="L26" s="99">
        <f t="shared" ref="L26:O26" si="4">(L27*$I27)+(L28*$I28)+(L29*$I29)+(L30*$I30)+(L31*$I31)+(L32*$I32)+(L33*$I33)+(L34*$I34)+(L35*$I35)</f>
        <v>0</v>
      </c>
      <c r="M26" s="99">
        <f t="shared" si="4"/>
        <v>0</v>
      </c>
      <c r="N26" s="99">
        <f t="shared" si="4"/>
        <v>0</v>
      </c>
      <c r="O26" s="99">
        <f t="shared" si="4"/>
        <v>0</v>
      </c>
      <c r="P26" s="39"/>
      <c r="Q26" s="40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f t="shared" ref="G27:G35" si="5">SUM(K27:O27)</f>
        <v>44</v>
      </c>
      <c r="H27" s="7"/>
      <c r="I27" s="411"/>
      <c r="J27" s="7"/>
      <c r="K27" s="90">
        <v>16</v>
      </c>
      <c r="L27" s="90">
        <v>12</v>
      </c>
      <c r="M27" s="90">
        <v>4</v>
      </c>
      <c r="N27" s="90">
        <v>12</v>
      </c>
      <c r="O27" s="90"/>
      <c r="P27" s="7"/>
      <c r="Q27" s="9">
        <f t="shared" ref="Q27:Q35" si="6">(K27+L27+M27+N27+O27)*(I27)</f>
        <v>0</v>
      </c>
      <c r="R27" s="329"/>
      <c r="S27" s="21"/>
      <c r="T27" s="97"/>
    </row>
    <row r="28" spans="1:20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si="5"/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6"/>
        <v>0</v>
      </c>
      <c r="R28" s="329"/>
      <c r="S28" s="21"/>
      <c r="T28" s="97"/>
    </row>
    <row r="29" spans="1:20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5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5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5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5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5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5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ht="15.75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5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6"/>
        <v>0</v>
      </c>
      <c r="R35" s="329"/>
      <c r="S35" s="21"/>
      <c r="T35" s="97"/>
    </row>
    <row r="36" spans="1:20" s="21" customFormat="1" ht="15.75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99">
        <f>(K38*$I38)+(K39*$I39)+(K40*$I40)+(K41*$I41)+(K42*$I42)+(K43*$I43)+(K44*$I44)+(K45*$I45)+(K46*$I46)</f>
        <v>0</v>
      </c>
      <c r="L37" s="99">
        <f t="shared" ref="L37:O37" si="7">(L38*$I38)+(L39*$I39)+(L40*$I40)+(L41*$I41)+(L42*$I42)+(L43*$I43)+(L44*$I44)+(L45*$I45)+(L46*$I46)</f>
        <v>0</v>
      </c>
      <c r="M37" s="99">
        <f t="shared" si="7"/>
        <v>0</v>
      </c>
      <c r="N37" s="99">
        <f t="shared" si="7"/>
        <v>0</v>
      </c>
      <c r="O37" s="99">
        <f t="shared" si="7"/>
        <v>0</v>
      </c>
      <c r="P37" s="39"/>
      <c r="Q37" s="40"/>
      <c r="S37" s="118"/>
      <c r="T37" s="119"/>
    </row>
    <row r="38" spans="1:20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8">SUM(K38:O38)</f>
        <v>8</v>
      </c>
      <c r="H38" s="7"/>
      <c r="I38" s="411"/>
      <c r="J38" s="7"/>
      <c r="K38" s="90">
        <v>4</v>
      </c>
      <c r="L38" s="90"/>
      <c r="M38" s="90"/>
      <c r="N38" s="90">
        <v>4</v>
      </c>
      <c r="O38" s="90"/>
      <c r="P38" s="7"/>
      <c r="Q38" s="9">
        <f t="shared" ref="Q38:Q46" si="9">(K38+L38+M38+N38+O38)*(I38)</f>
        <v>0</v>
      </c>
      <c r="R38" s="329"/>
      <c r="S38" s="21"/>
      <c r="T38" s="97"/>
    </row>
    <row r="39" spans="1:20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8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9"/>
        <v>0</v>
      </c>
      <c r="R39" s="329"/>
      <c r="S39" s="21"/>
      <c r="T39" s="97"/>
    </row>
    <row r="40" spans="1:20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8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9"/>
        <v>0</v>
      </c>
      <c r="R40" s="329"/>
      <c r="S40" s="21"/>
      <c r="T40" s="97"/>
    </row>
    <row r="41" spans="1:20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8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9"/>
        <v>0</v>
      </c>
      <c r="R41" s="329"/>
      <c r="S41" s="21"/>
      <c r="T41" s="97"/>
    </row>
    <row r="42" spans="1:20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8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9"/>
        <v>0</v>
      </c>
      <c r="R42" s="329"/>
      <c r="S42" s="21"/>
      <c r="T42" s="97"/>
    </row>
    <row r="43" spans="1:20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8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9"/>
        <v>0</v>
      </c>
      <c r="R43" s="329"/>
      <c r="S43" s="21"/>
      <c r="T43" s="97"/>
    </row>
    <row r="44" spans="1:20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8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9"/>
        <v>0</v>
      </c>
      <c r="R44" s="329"/>
      <c r="S44" s="21"/>
      <c r="T44" s="97"/>
    </row>
    <row r="45" spans="1:20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8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9"/>
        <v>0</v>
      </c>
      <c r="R45" s="329"/>
      <c r="S45" s="21"/>
      <c r="T45" s="97"/>
    </row>
    <row r="46" spans="1:20" ht="15.75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8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9"/>
        <v>0</v>
      </c>
      <c r="R46" s="329"/>
      <c r="S46" s="21"/>
      <c r="T46" s="97"/>
    </row>
    <row r="47" spans="1:20" s="21" customFormat="1" ht="15.75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99">
        <f>(K49*$I49)+(K50*$I50)+(K51*$I51)+(K52*$I52)+(K53*$I53)+(K54*$I54)+(K55*$I55)+(K56*$I56)+(K57*$I57)</f>
        <v>0</v>
      </c>
      <c r="L48" s="99">
        <f t="shared" ref="L48:O48" si="10">(L49*$I49)+(L50*$I50)+(L51*$I51)+(L52*$I52)+(L53*$I53)+(L54*$I54)+(L55*$I55)+(L56*$I56)+(L57*$I57)</f>
        <v>0</v>
      </c>
      <c r="M48" s="99">
        <f t="shared" si="10"/>
        <v>0</v>
      </c>
      <c r="N48" s="99">
        <f t="shared" si="10"/>
        <v>0</v>
      </c>
      <c r="O48" s="99">
        <f t="shared" si="10"/>
        <v>0</v>
      </c>
      <c r="P48" s="39"/>
      <c r="Q48" s="40"/>
      <c r="S48" s="118"/>
      <c r="T48" s="119"/>
    </row>
    <row r="49" spans="1:20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1">SUM(K49:O49)</f>
        <v>0</v>
      </c>
      <c r="H49" s="7"/>
      <c r="I49" s="411"/>
      <c r="J49" s="7"/>
      <c r="K49" s="90"/>
      <c r="L49" s="90"/>
      <c r="M49" s="90"/>
      <c r="N49" s="90"/>
      <c r="O49" s="90"/>
      <c r="P49" s="7"/>
      <c r="Q49" s="9">
        <f t="shared" ref="Q49:Q57" si="12">(K49+L49+M49+N49+O49)*(I49)</f>
        <v>0</v>
      </c>
      <c r="R49" s="329"/>
      <c r="S49" s="21"/>
      <c r="T49" s="97"/>
    </row>
    <row r="50" spans="1:20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1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2"/>
        <v>0</v>
      </c>
      <c r="R50" s="329"/>
      <c r="S50" s="21"/>
      <c r="T50" s="97"/>
    </row>
    <row r="51" spans="1:20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1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2"/>
        <v>0</v>
      </c>
      <c r="R51" s="329"/>
      <c r="S51" s="21"/>
      <c r="T51" s="97"/>
    </row>
    <row r="52" spans="1:20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1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2"/>
        <v>0</v>
      </c>
      <c r="R52" s="329"/>
      <c r="S52" s="21"/>
      <c r="T52" s="97"/>
    </row>
    <row r="53" spans="1:20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1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2"/>
        <v>0</v>
      </c>
      <c r="R53" s="329"/>
      <c r="S53" s="21"/>
      <c r="T53" s="97"/>
    </row>
    <row r="54" spans="1:20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1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2"/>
        <v>0</v>
      </c>
      <c r="R54" s="329"/>
      <c r="S54" s="21"/>
      <c r="T54" s="97"/>
    </row>
    <row r="55" spans="1:20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1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2"/>
        <v>0</v>
      </c>
      <c r="R55" s="329"/>
      <c r="S55" s="21"/>
      <c r="T55" s="97"/>
    </row>
    <row r="56" spans="1:20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1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2"/>
        <v>0</v>
      </c>
      <c r="R56" s="329"/>
      <c r="S56" s="21"/>
      <c r="T56" s="97"/>
    </row>
    <row r="57" spans="1:20" ht="15.75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1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2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00">
        <f>(K60*$I60)+(K61*$I61)+(K62*$I62)+(K63*$I63)+(K64*$I64)+(K65*$I65)+(K66*$I66)+(K67*$I67)+(K68*$I68)</f>
        <v>0</v>
      </c>
      <c r="L59" s="100">
        <f t="shared" ref="L59:O59" si="13">(L60*$I60)+(L61*$I61)+(L62*$I62)+(L63*$I63)+(L64*$I64)+(L65*$I65)+(L66*$I66)+(L67*$I67)+(L68*$I68)</f>
        <v>0</v>
      </c>
      <c r="M59" s="100">
        <f t="shared" si="13"/>
        <v>0</v>
      </c>
      <c r="N59" s="100">
        <f t="shared" si="13"/>
        <v>0</v>
      </c>
      <c r="O59" s="100">
        <f t="shared" si="13"/>
        <v>0</v>
      </c>
      <c r="P59" s="39"/>
      <c r="Q59" s="40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f t="shared" ref="G60:G68" si="14">SUM(K60:O60)</f>
        <v>16</v>
      </c>
      <c r="H60" s="7"/>
      <c r="I60" s="411"/>
      <c r="J60" s="7"/>
      <c r="K60" s="93">
        <v>8</v>
      </c>
      <c r="L60" s="93"/>
      <c r="M60" s="93"/>
      <c r="N60" s="93">
        <v>8</v>
      </c>
      <c r="O60" s="93"/>
      <c r="P60" s="7"/>
      <c r="Q60" s="9">
        <f t="shared" ref="Q60:Q68" si="15">(K60+L60+M60+N60+O60)*(I60)</f>
        <v>0</v>
      </c>
      <c r="R60" s="329"/>
      <c r="S60" s="21"/>
      <c r="T60" s="97"/>
    </row>
    <row r="61" spans="1:20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si="14"/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5"/>
        <v>0</v>
      </c>
      <c r="R61" s="329"/>
      <c r="S61" s="21"/>
      <c r="T61" s="97"/>
    </row>
    <row r="62" spans="1:20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4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5"/>
        <v>0</v>
      </c>
      <c r="R62" s="329"/>
      <c r="S62" s="21"/>
      <c r="T62" s="97"/>
    </row>
    <row r="63" spans="1:20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4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5"/>
        <v>0</v>
      </c>
      <c r="R63" s="329"/>
      <c r="S63" s="21"/>
      <c r="T63" s="97"/>
    </row>
    <row r="64" spans="1:20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4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5"/>
        <v>0</v>
      </c>
      <c r="R64" s="329"/>
      <c r="S64" s="97"/>
      <c r="T64" s="97"/>
    </row>
    <row r="65" spans="1:20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4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5"/>
        <v>0</v>
      </c>
      <c r="R65" s="329"/>
      <c r="S65" s="97"/>
      <c r="T65" s="97"/>
    </row>
    <row r="66" spans="1:20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4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5"/>
        <v>0</v>
      </c>
      <c r="R66" s="329"/>
      <c r="S66" s="97"/>
      <c r="T66" s="97"/>
    </row>
    <row r="67" spans="1:20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4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5"/>
        <v>0</v>
      </c>
      <c r="R67" s="329"/>
      <c r="S67" s="97"/>
      <c r="T67" s="97"/>
    </row>
    <row r="68" spans="1:20" ht="15.75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si="14"/>
        <v>0</v>
      </c>
      <c r="H68" s="12"/>
      <c r="I68" s="412"/>
      <c r="J68" s="12"/>
      <c r="K68" s="94"/>
      <c r="L68" s="94"/>
      <c r="M68" s="94"/>
      <c r="N68" s="94"/>
      <c r="O68" s="94"/>
      <c r="P68" s="12"/>
      <c r="Q68" s="13">
        <f t="shared" si="15"/>
        <v>0</v>
      </c>
      <c r="R68" s="329"/>
      <c r="S68" s="97"/>
      <c r="T68" s="97"/>
    </row>
    <row r="69" spans="1:20" s="7" customFormat="1" ht="15.75" thickBot="1" x14ac:dyDescent="0.3">
      <c r="I69" s="417"/>
      <c r="K69" s="96"/>
      <c r="L69" s="96"/>
      <c r="M69" s="96"/>
      <c r="N69" s="96"/>
      <c r="O69" s="96"/>
      <c r="S69" s="21"/>
      <c r="T69" s="21"/>
    </row>
    <row r="70" spans="1:20" s="47" customFormat="1" ht="15.75" x14ac:dyDescent="0.25">
      <c r="A70" s="48"/>
      <c r="B70" s="49" t="s">
        <v>357</v>
      </c>
      <c r="C70" s="49"/>
      <c r="D70" s="49"/>
      <c r="E70" s="49"/>
      <c r="F70" s="49"/>
      <c r="G70" s="49"/>
      <c r="H70" s="49"/>
      <c r="I70" s="418"/>
      <c r="J70" s="49"/>
      <c r="K70" s="101">
        <f>(K71*$I71)+(K72*$I72)+(K73*$I73)+(K74*$I74)+(K75*$I75)+(K76*$I76)+(K77*$I77)+(K78*$I78)+(K79*$I79)+(K80*$I80)+(K81*$I81)+(K82*$I82)+(K83*$I83)+(K84*$I84)+(K85*$I85)</f>
        <v>0</v>
      </c>
      <c r="L70" s="101">
        <f t="shared" ref="L70:O70" si="16">(L71*$I71)+(L72*$I72)+(L73*$I73)+(L74*$I74)+(L75*$I75)+(L76*$I76)+(L77*$I77)+(L78*$I78)+(L79*$I79)+(L80*$I80)+(L81*$I81)+(L82*$I82)+(L83*$I83)+(L84*$I84)+(L85*$I85)</f>
        <v>0</v>
      </c>
      <c r="M70" s="101">
        <f t="shared" si="16"/>
        <v>0</v>
      </c>
      <c r="N70" s="101">
        <f t="shared" si="16"/>
        <v>0</v>
      </c>
      <c r="O70" s="101">
        <f t="shared" si="16"/>
        <v>0</v>
      </c>
      <c r="P70" s="49"/>
      <c r="Q70" s="50"/>
      <c r="S70" s="51"/>
    </row>
    <row r="71" spans="1:20" x14ac:dyDescent="0.25">
      <c r="A71" s="34" t="s">
        <v>358</v>
      </c>
      <c r="B71" s="69" t="s">
        <v>359</v>
      </c>
      <c r="C71" s="80"/>
      <c r="D71" s="52"/>
      <c r="E71" s="1" t="s">
        <v>311</v>
      </c>
      <c r="F71" s="1" t="s">
        <v>286</v>
      </c>
      <c r="G71" s="1">
        <f t="shared" ref="G71:G82" si="17">SUM(K71:O71)</f>
        <v>0</v>
      </c>
      <c r="H71" s="7"/>
      <c r="I71" s="411"/>
      <c r="J71" s="7"/>
      <c r="K71" s="85"/>
      <c r="L71" s="85"/>
      <c r="M71" s="85"/>
      <c r="N71" s="85"/>
      <c r="O71" s="85"/>
      <c r="P71" s="7"/>
      <c r="Q71" s="9">
        <f t="shared" ref="Q71:Q85" si="18">(K71+L71+M71+N71+O71)*(I71)</f>
        <v>0</v>
      </c>
      <c r="R71" s="329"/>
      <c r="S71" s="97"/>
      <c r="T71" s="97"/>
    </row>
    <row r="72" spans="1:20" x14ac:dyDescent="0.25">
      <c r="A72" s="34" t="s">
        <v>360</v>
      </c>
      <c r="B72" s="69" t="s">
        <v>361</v>
      </c>
      <c r="C72" s="80"/>
      <c r="D72" s="52"/>
      <c r="E72" s="1" t="s">
        <v>362</v>
      </c>
      <c r="F72" s="1" t="s">
        <v>286</v>
      </c>
      <c r="G72" s="1">
        <f t="shared" si="17"/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si="18"/>
        <v>0</v>
      </c>
      <c r="R72" s="329"/>
      <c r="S72" s="97"/>
      <c r="T72" s="97"/>
    </row>
    <row r="73" spans="1:20" x14ac:dyDescent="0.25">
      <c r="A73" s="34" t="s">
        <v>363</v>
      </c>
      <c r="B73" s="69" t="s">
        <v>364</v>
      </c>
      <c r="C73" s="80"/>
      <c r="D73" s="52"/>
      <c r="E73" s="1" t="s">
        <v>4</v>
      </c>
      <c r="F73" s="1" t="s">
        <v>286</v>
      </c>
      <c r="G73" s="1">
        <f t="shared" si="17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8"/>
        <v>0</v>
      </c>
      <c r="R73" s="329"/>
      <c r="S73" s="97"/>
      <c r="T73" s="97"/>
    </row>
    <row r="74" spans="1:20" x14ac:dyDescent="0.25">
      <c r="A74" s="35" t="s">
        <v>365</v>
      </c>
      <c r="B74" s="70" t="s">
        <v>366</v>
      </c>
      <c r="C74" s="81"/>
      <c r="D74" s="52"/>
      <c r="E74" s="1" t="s">
        <v>311</v>
      </c>
      <c r="F74" s="1" t="s">
        <v>286</v>
      </c>
      <c r="G74" s="1">
        <f t="shared" si="17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8"/>
        <v>0</v>
      </c>
      <c r="R74" s="329"/>
      <c r="S74" s="97"/>
      <c r="T74" s="97"/>
    </row>
    <row r="75" spans="1:20" x14ac:dyDescent="0.25">
      <c r="A75" s="35" t="s">
        <v>367</v>
      </c>
      <c r="B75" s="70" t="s">
        <v>368</v>
      </c>
      <c r="C75" s="81"/>
      <c r="D75" s="52"/>
      <c r="E75" s="1" t="s">
        <v>4</v>
      </c>
      <c r="F75" s="1" t="s">
        <v>286</v>
      </c>
      <c r="G75" s="1">
        <f t="shared" si="17"/>
        <v>1</v>
      </c>
      <c r="H75" s="7"/>
      <c r="I75" s="411"/>
      <c r="J75" s="7"/>
      <c r="K75" s="85">
        <v>1</v>
      </c>
      <c r="L75" s="85"/>
      <c r="M75" s="85"/>
      <c r="N75" s="85"/>
      <c r="O75" s="85"/>
      <c r="P75" s="7"/>
      <c r="Q75" s="9">
        <f t="shared" si="18"/>
        <v>0</v>
      </c>
      <c r="R75" s="329"/>
      <c r="S75" s="97"/>
      <c r="T75" s="97"/>
    </row>
    <row r="76" spans="1:20" x14ac:dyDescent="0.25">
      <c r="A76" s="35" t="s">
        <v>369</v>
      </c>
      <c r="B76" s="70" t="s">
        <v>370</v>
      </c>
      <c r="C76" s="81"/>
      <c r="D76" s="52"/>
      <c r="E76" s="1" t="s">
        <v>296</v>
      </c>
      <c r="F76" s="1" t="s">
        <v>286</v>
      </c>
      <c r="G76" s="1">
        <f t="shared" si="17"/>
        <v>0</v>
      </c>
      <c r="H76" s="7"/>
      <c r="I76" s="411"/>
      <c r="J76" s="7"/>
      <c r="K76" s="85"/>
      <c r="L76" s="85"/>
      <c r="M76" s="85"/>
      <c r="N76" s="85"/>
      <c r="O76" s="85"/>
      <c r="P76" s="7"/>
      <c r="Q76" s="9">
        <f t="shared" si="18"/>
        <v>0</v>
      </c>
      <c r="R76" s="329"/>
      <c r="S76" s="97"/>
      <c r="T76" s="97"/>
    </row>
    <row r="77" spans="1:20" x14ac:dyDescent="0.25">
      <c r="A77" s="35" t="s">
        <v>371</v>
      </c>
      <c r="B77" s="70" t="s">
        <v>372</v>
      </c>
      <c r="C77" s="81"/>
      <c r="D77" s="52"/>
      <c r="E77" s="1" t="s">
        <v>296</v>
      </c>
      <c r="F77" s="1" t="s">
        <v>286</v>
      </c>
      <c r="G77" s="1">
        <f t="shared" si="17"/>
        <v>0</v>
      </c>
      <c r="H77" s="7"/>
      <c r="I77" s="411"/>
      <c r="J77" s="7"/>
      <c r="K77" s="85"/>
      <c r="L77" s="85"/>
      <c r="M77" s="85"/>
      <c r="N77" s="85"/>
      <c r="O77" s="85"/>
      <c r="P77" s="7"/>
      <c r="Q77" s="9">
        <f t="shared" si="18"/>
        <v>0</v>
      </c>
      <c r="R77" s="329"/>
      <c r="S77" s="97"/>
      <c r="T77" s="97"/>
    </row>
    <row r="78" spans="1:20" x14ac:dyDescent="0.25">
      <c r="A78" s="35" t="s">
        <v>373</v>
      </c>
      <c r="B78" s="70" t="s">
        <v>374</v>
      </c>
      <c r="C78" s="81"/>
      <c r="D78" s="52"/>
      <c r="E78" s="1" t="s">
        <v>311</v>
      </c>
      <c r="F78" s="1" t="s">
        <v>286</v>
      </c>
      <c r="G78" s="1">
        <f t="shared" si="17"/>
        <v>1</v>
      </c>
      <c r="H78" s="7"/>
      <c r="I78" s="411"/>
      <c r="J78" s="7"/>
      <c r="K78" s="85">
        <v>1</v>
      </c>
      <c r="L78" s="85"/>
      <c r="M78" s="85"/>
      <c r="N78" s="85"/>
      <c r="O78" s="85"/>
      <c r="P78" s="7"/>
      <c r="Q78" s="9">
        <f t="shared" si="18"/>
        <v>0</v>
      </c>
      <c r="R78" s="329"/>
      <c r="S78" s="97"/>
      <c r="T78" s="97"/>
    </row>
    <row r="79" spans="1:20" x14ac:dyDescent="0.25">
      <c r="A79" s="35" t="s">
        <v>375</v>
      </c>
      <c r="B79" s="70" t="s">
        <v>376</v>
      </c>
      <c r="C79" s="81"/>
      <c r="D79" s="52"/>
      <c r="E79" s="1" t="s">
        <v>311</v>
      </c>
      <c r="F79" s="1" t="s">
        <v>286</v>
      </c>
      <c r="G79" s="1">
        <f t="shared" si="17"/>
        <v>0</v>
      </c>
      <c r="H79" s="7"/>
      <c r="I79" s="411"/>
      <c r="J79" s="7"/>
      <c r="K79" s="85"/>
      <c r="L79" s="85"/>
      <c r="M79" s="85"/>
      <c r="N79" s="85"/>
      <c r="O79" s="85"/>
      <c r="P79" s="7"/>
      <c r="Q79" s="9">
        <f t="shared" si="18"/>
        <v>0</v>
      </c>
      <c r="R79" s="329"/>
      <c r="S79" s="97"/>
      <c r="T79" s="97"/>
    </row>
    <row r="80" spans="1:20" x14ac:dyDescent="0.25">
      <c r="A80" s="136" t="s">
        <v>377</v>
      </c>
      <c r="B80" s="142" t="s">
        <v>378</v>
      </c>
      <c r="C80" s="137"/>
      <c r="D80" s="138"/>
      <c r="E80" s="139" t="s">
        <v>292</v>
      </c>
      <c r="F80" s="139" t="s">
        <v>286</v>
      </c>
      <c r="G80" s="1">
        <f t="shared" si="17"/>
        <v>0</v>
      </c>
      <c r="H80" s="7"/>
      <c r="I80" s="419"/>
      <c r="J80" s="7"/>
      <c r="K80" s="140"/>
      <c r="L80" s="140"/>
      <c r="M80" s="140"/>
      <c r="N80" s="140"/>
      <c r="O80" s="140"/>
      <c r="P80" s="7"/>
      <c r="Q80" s="141">
        <f t="shared" si="18"/>
        <v>0</v>
      </c>
      <c r="R80" s="329"/>
      <c r="S80" s="97"/>
      <c r="T80" s="97"/>
    </row>
    <row r="81" spans="1:20" x14ac:dyDescent="0.25">
      <c r="A81" s="136" t="s">
        <v>379</v>
      </c>
      <c r="B81" s="142" t="s">
        <v>380</v>
      </c>
      <c r="C81" s="137"/>
      <c r="D81" s="138"/>
      <c r="E81" s="139" t="s">
        <v>292</v>
      </c>
      <c r="F81" s="139" t="s">
        <v>286</v>
      </c>
      <c r="G81" s="1">
        <f t="shared" si="17"/>
        <v>24</v>
      </c>
      <c r="H81" s="7"/>
      <c r="I81" s="419"/>
      <c r="J81" s="7"/>
      <c r="K81" s="140">
        <v>24</v>
      </c>
      <c r="L81" s="140"/>
      <c r="M81" s="140"/>
      <c r="N81" s="140"/>
      <c r="O81" s="140"/>
      <c r="P81" s="7"/>
      <c r="Q81" s="141">
        <f t="shared" si="18"/>
        <v>0</v>
      </c>
      <c r="R81" s="329"/>
      <c r="S81" s="97"/>
      <c r="T81" s="97"/>
    </row>
    <row r="82" spans="1:20" x14ac:dyDescent="0.25">
      <c r="A82" s="136" t="s">
        <v>381</v>
      </c>
      <c r="B82" s="142" t="s">
        <v>382</v>
      </c>
      <c r="C82" s="137"/>
      <c r="D82" s="138"/>
      <c r="E82" s="139" t="s">
        <v>292</v>
      </c>
      <c r="F82" s="139" t="s">
        <v>286</v>
      </c>
      <c r="G82" s="1">
        <f t="shared" si="17"/>
        <v>0</v>
      </c>
      <c r="H82" s="7"/>
      <c r="I82" s="419"/>
      <c r="J82" s="7"/>
      <c r="K82" s="140"/>
      <c r="L82" s="140"/>
      <c r="M82" s="140"/>
      <c r="N82" s="140"/>
      <c r="O82" s="140"/>
      <c r="P82" s="7"/>
      <c r="Q82" s="141">
        <f t="shared" si="18"/>
        <v>0</v>
      </c>
      <c r="R82" s="329"/>
      <c r="S82" s="97"/>
      <c r="T82" s="97"/>
    </row>
    <row r="83" spans="1:20" s="329" customFormat="1" x14ac:dyDescent="0.25">
      <c r="A83" s="314" t="s">
        <v>383</v>
      </c>
      <c r="B83" s="496" t="s">
        <v>384</v>
      </c>
      <c r="C83" s="497"/>
      <c r="D83" s="498"/>
      <c r="E83" s="139" t="s">
        <v>385</v>
      </c>
      <c r="F83" s="139" t="s">
        <v>286</v>
      </c>
      <c r="G83" s="139">
        <v>0</v>
      </c>
      <c r="H83" s="7"/>
      <c r="I83" s="419"/>
      <c r="J83" s="7"/>
      <c r="K83" s="140"/>
      <c r="L83" s="140"/>
      <c r="M83" s="140"/>
      <c r="N83" s="140"/>
      <c r="O83" s="353"/>
      <c r="P83" s="7"/>
      <c r="Q83" s="141">
        <f t="shared" si="18"/>
        <v>0</v>
      </c>
    </row>
    <row r="84" spans="1:20" s="329" customFormat="1" x14ac:dyDescent="0.25">
      <c r="A84" s="314" t="s">
        <v>386</v>
      </c>
      <c r="B84" s="496" t="s">
        <v>387</v>
      </c>
      <c r="C84" s="497"/>
      <c r="D84" s="498"/>
      <c r="E84" s="139" t="s">
        <v>388</v>
      </c>
      <c r="F84" s="139" t="s">
        <v>286</v>
      </c>
      <c r="G84" s="139">
        <v>0</v>
      </c>
      <c r="H84" s="7"/>
      <c r="I84" s="419"/>
      <c r="J84" s="7"/>
      <c r="K84" s="140">
        <v>24</v>
      </c>
      <c r="L84" s="140"/>
      <c r="M84" s="140"/>
      <c r="N84" s="140"/>
      <c r="O84" s="353"/>
      <c r="P84" s="7"/>
      <c r="Q84" s="141">
        <f t="shared" si="18"/>
        <v>0</v>
      </c>
    </row>
    <row r="85" spans="1:20" s="329" customFormat="1" ht="15.75" thickBot="1" x14ac:dyDescent="0.3">
      <c r="A85" s="36" t="s">
        <v>389</v>
      </c>
      <c r="B85" s="71" t="s">
        <v>390</v>
      </c>
      <c r="C85" s="82"/>
      <c r="D85" s="60"/>
      <c r="E85" s="37" t="s">
        <v>391</v>
      </c>
      <c r="F85" s="37" t="s">
        <v>286</v>
      </c>
      <c r="G85" s="37">
        <f t="shared" ref="G85" si="19">SUM(K85:O85)</f>
        <v>4</v>
      </c>
      <c r="H85" s="12"/>
      <c r="I85" s="412"/>
      <c r="J85" s="12"/>
      <c r="K85" s="95">
        <v>1</v>
      </c>
      <c r="L85" s="95">
        <v>1</v>
      </c>
      <c r="M85" s="95">
        <v>1</v>
      </c>
      <c r="N85" s="95">
        <v>1</v>
      </c>
      <c r="O85" s="354"/>
      <c r="P85" s="12"/>
      <c r="Q85" s="13">
        <f t="shared" si="18"/>
        <v>0</v>
      </c>
    </row>
    <row r="86" spans="1:20" ht="15.75" thickBot="1" x14ac:dyDescent="0.3"/>
    <row r="87" spans="1:20" ht="15.75" thickBot="1" x14ac:dyDescent="0.3">
      <c r="N87" s="499" t="s">
        <v>524</v>
      </c>
      <c r="O87" s="500"/>
      <c r="P87" s="421"/>
      <c r="Q87" s="422">
        <f>SUM(Q3:Q86)</f>
        <v>0</v>
      </c>
    </row>
  </sheetData>
  <mergeCells count="3">
    <mergeCell ref="B83:D83"/>
    <mergeCell ref="B84:D84"/>
    <mergeCell ref="N87:O87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T87"/>
  <sheetViews>
    <sheetView topLeftCell="B1" zoomScaleNormal="10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9" max="9" width="10.570312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15.7109375" customWidth="1"/>
  </cols>
  <sheetData>
    <row r="1" spans="1:20" s="31" customFormat="1" ht="31.5" x14ac:dyDescent="0.25">
      <c r="A1" s="83"/>
      <c r="B1" s="38"/>
      <c r="C1" s="38"/>
      <c r="I1" s="408"/>
      <c r="J1" s="83"/>
      <c r="K1" s="123" t="s">
        <v>0</v>
      </c>
      <c r="L1" s="123" t="s">
        <v>1</v>
      </c>
      <c r="M1" s="122"/>
      <c r="N1" s="122"/>
      <c r="O1" s="122"/>
      <c r="P1" s="83"/>
      <c r="Q1" s="121" t="s">
        <v>264</v>
      </c>
      <c r="S1" s="42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409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12</v>
      </c>
      <c r="H4" s="7"/>
      <c r="I4" s="411"/>
      <c r="J4" s="7"/>
      <c r="K4" s="85">
        <v>6</v>
      </c>
      <c r="L4" s="85">
        <v>6</v>
      </c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12</v>
      </c>
      <c r="H5" s="7"/>
      <c r="I5" s="411"/>
      <c r="J5" s="7"/>
      <c r="K5" s="85">
        <v>6</v>
      </c>
      <c r="L5" s="85">
        <v>6</v>
      </c>
      <c r="M5" s="85"/>
      <c r="N5" s="85"/>
      <c r="O5" s="85"/>
      <c r="P5" s="7"/>
      <c r="Q5" s="9">
        <f t="shared" ref="Q5:Q6" si="2"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279</v>
      </c>
      <c r="G6" s="37">
        <f t="shared" si="1"/>
        <v>1</v>
      </c>
      <c r="H6" s="12"/>
      <c r="I6" s="412"/>
      <c r="J6" s="12"/>
      <c r="K6" s="95"/>
      <c r="L6" s="95">
        <v>1</v>
      </c>
      <c r="M6" s="95"/>
      <c r="N6" s="95"/>
      <c r="O6" s="95"/>
      <c r="P6" s="12"/>
      <c r="Q6" s="13">
        <f t="shared" si="2"/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98">
        <f>(K9*$I9)+(K10*$I10)+(K11*$I11)+(K12*$I12)+(K13*$I13)+(K14*$I14)+(K15*$I15)+(K16*$I16)+(K17*$I17)+(K18*$I18)+(K19*$I19)+(K20*$I20)+(K21*$I21)+(K22*$I22)+(K23*$I23)+(K24*$I24)</f>
        <v>0</v>
      </c>
      <c r="L8" s="98">
        <f>(L9*$I9)+(L10*$I10)+(L11*$I11)+(L12*$I12)+(L13*$I13)+(L14*$I14)+(L15*$I15)+(L16*$I16)+(L17*$I17)+(L18*$I18)+(L19*$I19)+(L20*$I20)+(L21*$I21)+(L22*$I22)+(L23*$I23)+(L24*$I24)</f>
        <v>0</v>
      </c>
      <c r="M8" s="98">
        <f>(M9*$I9)+(M10*$I10)+(M11*$I11)+(M12*$I12)+(M13*$I13)+(M14*$I14)+(M15*$I15)+(M16*$I16)+(M17*$I17)+(M18*$I18)+(M19*$I19)+(M20*$I20)+(M21*$I21)+(M22*$I22)+(M23*$I23)+(M24*$I24)</f>
        <v>0</v>
      </c>
      <c r="N8" s="98">
        <f>(N9*$I9)+(N10*$I10)+(N11*$I11)+(N12*$I12)+(N13*$I13)+(N14*$I14)+(N15*$I15)+(N16*$I16)+(N17*$I17)+(N18*$I18)+(N19*$I19)+(N20*$I20)+(N21*$I21)+(N22*$I22)+(N23*$I23)+(N24*$I24)</f>
        <v>0</v>
      </c>
      <c r="O8" s="98">
        <f>(O9*$I9)+(O10*$I10)+(O11*$I11)+(O12*$I12)+(O13*$I13)+(O14*$I14)+(O15*$I15)+(O16*$I16)+(O17*$I17)+(O18*$I18)+(O19*$I19)+(O20*$I20)+(O21*$I21)+(O22*$I22)+(O23*$I23)+(O24*$I24)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4" si="3">SUM(K9:O9)</f>
        <v>0</v>
      </c>
      <c r="H9" s="7"/>
      <c r="I9" s="411"/>
      <c r="J9" s="7"/>
      <c r="K9" s="87">
        <v>0</v>
      </c>
      <c r="L9" s="87">
        <v>0</v>
      </c>
      <c r="M9" s="87"/>
      <c r="N9" s="87"/>
      <c r="O9" s="87"/>
      <c r="P9" s="7"/>
      <c r="Q9" s="9">
        <f t="shared" ref="Q9:Q24" si="4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3"/>
        <v>168</v>
      </c>
      <c r="H10" s="7"/>
      <c r="I10" s="411"/>
      <c r="J10" s="7"/>
      <c r="K10" s="87">
        <v>72</v>
      </c>
      <c r="L10" s="87">
        <v>96</v>
      </c>
      <c r="M10" s="87"/>
      <c r="N10" s="87"/>
      <c r="O10" s="87"/>
      <c r="P10" s="7"/>
      <c r="Q10" s="9">
        <f t="shared" si="4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3"/>
        <v>208</v>
      </c>
      <c r="H11" s="7"/>
      <c r="I11" s="411"/>
      <c r="J11" s="7"/>
      <c r="K11" s="87">
        <v>92</v>
      </c>
      <c r="L11" s="87">
        <v>116</v>
      </c>
      <c r="M11" s="87"/>
      <c r="N11" s="87"/>
      <c r="O11" s="87"/>
      <c r="P11" s="7"/>
      <c r="Q11" s="9">
        <f t="shared" si="4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3"/>
        <v>10</v>
      </c>
      <c r="H12" s="7"/>
      <c r="I12" s="411"/>
      <c r="J12" s="7"/>
      <c r="K12" s="87">
        <v>5</v>
      </c>
      <c r="L12" s="87">
        <v>5</v>
      </c>
      <c r="M12" s="87"/>
      <c r="N12" s="87"/>
      <c r="O12" s="87"/>
      <c r="P12" s="7"/>
      <c r="Q12" s="9">
        <f t="shared" si="4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3"/>
        <v>10</v>
      </c>
      <c r="H13" s="7"/>
      <c r="I13" s="411"/>
      <c r="J13" s="7"/>
      <c r="K13" s="87">
        <v>5</v>
      </c>
      <c r="L13" s="87">
        <v>5</v>
      </c>
      <c r="M13" s="87"/>
      <c r="N13" s="87"/>
      <c r="O13" s="87"/>
      <c r="P13" s="7"/>
      <c r="Q13" s="9">
        <f t="shared" si="4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3"/>
        <v>10</v>
      </c>
      <c r="H14" s="7"/>
      <c r="I14" s="411"/>
      <c r="J14" s="7"/>
      <c r="K14" s="87">
        <v>5</v>
      </c>
      <c r="L14" s="87">
        <v>5</v>
      </c>
      <c r="M14" s="87"/>
      <c r="N14" s="87"/>
      <c r="O14" s="87"/>
      <c r="P14" s="7"/>
      <c r="Q14" s="9">
        <f t="shared" si="4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3"/>
        <v>10</v>
      </c>
      <c r="H15" s="7"/>
      <c r="I15" s="411"/>
      <c r="J15" s="7"/>
      <c r="K15" s="87">
        <v>5</v>
      </c>
      <c r="L15" s="87">
        <v>5</v>
      </c>
      <c r="M15" s="87"/>
      <c r="N15" s="87"/>
      <c r="O15" s="87"/>
      <c r="P15" s="7"/>
      <c r="Q15" s="9">
        <f t="shared" si="4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3"/>
        <v>10</v>
      </c>
      <c r="H16" s="7"/>
      <c r="I16" s="411"/>
      <c r="J16" s="7"/>
      <c r="K16" s="87">
        <v>5</v>
      </c>
      <c r="L16" s="87">
        <v>5</v>
      </c>
      <c r="M16" s="87"/>
      <c r="N16" s="87"/>
      <c r="O16" s="87"/>
      <c r="P16" s="7"/>
      <c r="Q16" s="9">
        <f t="shared" si="4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3"/>
        <v>288</v>
      </c>
      <c r="H17" s="7"/>
      <c r="I17" s="411"/>
      <c r="J17" s="7"/>
      <c r="K17" s="88">
        <v>144</v>
      </c>
      <c r="L17" s="88">
        <v>144</v>
      </c>
      <c r="M17" s="88"/>
      <c r="N17" s="88"/>
      <c r="O17" s="88"/>
      <c r="P17" s="7"/>
      <c r="Q17" s="9">
        <f t="shared" si="4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3"/>
        <v>252</v>
      </c>
      <c r="H18" s="7"/>
      <c r="I18" s="411"/>
      <c r="J18" s="7"/>
      <c r="K18" s="88">
        <v>108</v>
      </c>
      <c r="L18" s="88">
        <v>144</v>
      </c>
      <c r="M18" s="88"/>
      <c r="N18" s="88"/>
      <c r="O18" s="88"/>
      <c r="P18" s="7"/>
      <c r="Q18" s="9">
        <f t="shared" si="4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>
        <v>0</v>
      </c>
      <c r="M19" s="339"/>
      <c r="N19" s="339"/>
      <c r="O19" s="339"/>
      <c r="P19" s="340"/>
      <c r="Q19" s="341">
        <v>0</v>
      </c>
      <c r="R19" s="337" t="s">
        <v>305</v>
      </c>
      <c r="S19" s="329"/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3"/>
        <v>20</v>
      </c>
      <c r="H20" s="7"/>
      <c r="I20" s="411"/>
      <c r="J20" s="7"/>
      <c r="K20" s="88">
        <v>10</v>
      </c>
      <c r="L20" s="88">
        <v>10</v>
      </c>
      <c r="M20" s="88"/>
      <c r="N20" s="88"/>
      <c r="O20" s="88"/>
      <c r="P20" s="7"/>
      <c r="Q20" s="9">
        <f t="shared" si="4"/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 t="shared" si="3"/>
        <v>20</v>
      </c>
      <c r="H21" s="7"/>
      <c r="I21" s="411"/>
      <c r="J21" s="7"/>
      <c r="K21" s="88">
        <v>10</v>
      </c>
      <c r="L21" s="88">
        <v>10</v>
      </c>
      <c r="M21" s="88"/>
      <c r="N21" s="88"/>
      <c r="O21" s="88"/>
      <c r="P21" s="7"/>
      <c r="Q21" s="9">
        <f t="shared" si="4"/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 t="shared" si="3"/>
        <v>20</v>
      </c>
      <c r="H22" s="7"/>
      <c r="I22" s="411"/>
      <c r="J22" s="7"/>
      <c r="K22" s="88">
        <v>10</v>
      </c>
      <c r="L22" s="88">
        <v>10</v>
      </c>
      <c r="M22" s="88"/>
      <c r="N22" s="88"/>
      <c r="O22" s="88"/>
      <c r="P22" s="7"/>
      <c r="Q22" s="9">
        <f t="shared" si="4"/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 t="shared" si="3"/>
        <v>20</v>
      </c>
      <c r="H23" s="7"/>
      <c r="I23" s="411"/>
      <c r="J23" s="7"/>
      <c r="K23" s="88">
        <v>10</v>
      </c>
      <c r="L23" s="88">
        <v>10</v>
      </c>
      <c r="M23" s="88"/>
      <c r="N23" s="88"/>
      <c r="O23" s="88"/>
      <c r="P23" s="7"/>
      <c r="Q23" s="9">
        <f t="shared" si="4"/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 t="shared" si="3"/>
        <v>20</v>
      </c>
      <c r="H24" s="12"/>
      <c r="I24" s="412"/>
      <c r="J24" s="12"/>
      <c r="K24" s="88">
        <v>10</v>
      </c>
      <c r="L24" s="88">
        <v>10</v>
      </c>
      <c r="M24" s="89"/>
      <c r="N24" s="89"/>
      <c r="O24" s="89"/>
      <c r="P24" s="12"/>
      <c r="Q24" s="13">
        <f t="shared" si="4"/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99">
        <f>(K27*$I27)+(K28*$I28)+(K29*$I29)+(K30*$I30)+(K31*$I31)+(K32*$I32)+(K33*$I33)+(K34*$I34)+(K35*$I35)</f>
        <v>0</v>
      </c>
      <c r="L26" s="99">
        <f t="shared" ref="L26:O26" si="5">(L27*$I27)+(L28*$I28)+(L29*$I29)+(L30*$I30)+(L31*$I31)+(L32*$I32)+(L33*$I33)+(L34*$I34)+(L35*$I35)</f>
        <v>0</v>
      </c>
      <c r="M26" s="99">
        <f t="shared" si="5"/>
        <v>0</v>
      </c>
      <c r="N26" s="99">
        <f t="shared" si="5"/>
        <v>0</v>
      </c>
      <c r="O26" s="99">
        <f t="shared" si="5"/>
        <v>0</v>
      </c>
      <c r="P26" s="39"/>
      <c r="Q26" s="40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v>8</v>
      </c>
      <c r="H27" s="7"/>
      <c r="I27" s="411"/>
      <c r="J27" s="7"/>
      <c r="K27" s="90">
        <v>8</v>
      </c>
      <c r="L27" s="90">
        <v>8</v>
      </c>
      <c r="M27" s="90"/>
      <c r="N27" s="90"/>
      <c r="O27" s="90"/>
      <c r="P27" s="7"/>
      <c r="Q27" s="9">
        <f t="shared" ref="Q27:Q35" si="6">(K27+L27+M27+N27+O27)*(I27)</f>
        <v>0</v>
      </c>
      <c r="R27" s="329"/>
      <c r="S27" s="21"/>
      <c r="T27" s="97"/>
    </row>
    <row r="28" spans="1:20" hidden="1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ref="G28:G35" si="7">SUM(K28:O28)</f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6"/>
        <v>0</v>
      </c>
      <c r="R28" s="329"/>
      <c r="S28" s="21"/>
      <c r="T28" s="97"/>
    </row>
    <row r="29" spans="1:20" hidden="1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7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hidden="1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7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hidden="1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7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hidden="1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7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hidden="1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7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hidden="1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7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ht="15.75" hidden="1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7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6"/>
        <v>0</v>
      </c>
      <c r="R35" s="329"/>
      <c r="S35" s="21"/>
      <c r="T35" s="97"/>
    </row>
    <row r="36" spans="1:20" s="21" customFormat="1" ht="15.75" hidden="1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hidden="1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99">
        <f>(K38*$I38)+(K39*$I39)+(K40*$I40)+(K41*$I41)+(K42*$I42)+(K43*$I43)+(K44*$I44)+(K45*$I45)+(K46*$I46)</f>
        <v>0</v>
      </c>
      <c r="L37" s="99">
        <f t="shared" ref="L37:O37" si="8">(L38*$I38)+(L39*$I39)+(L40*$I40)+(L41*$I41)+(L42*$I42)+(L43*$I43)+(L44*$I44)+(L45*$I45)+(L46*$I46)</f>
        <v>0</v>
      </c>
      <c r="M37" s="99">
        <f t="shared" si="8"/>
        <v>0</v>
      </c>
      <c r="N37" s="99">
        <f t="shared" si="8"/>
        <v>0</v>
      </c>
      <c r="O37" s="99">
        <f t="shared" si="8"/>
        <v>0</v>
      </c>
      <c r="P37" s="39"/>
      <c r="Q37" s="40"/>
      <c r="S37" s="118"/>
      <c r="T37" s="119"/>
    </row>
    <row r="38" spans="1:20" hidden="1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9">SUM(K38:O38)</f>
        <v>0</v>
      </c>
      <c r="H38" s="7"/>
      <c r="I38" s="411"/>
      <c r="J38" s="7"/>
      <c r="K38" s="90"/>
      <c r="L38" s="90"/>
      <c r="M38" s="90"/>
      <c r="N38" s="90"/>
      <c r="O38" s="90"/>
      <c r="P38" s="7"/>
      <c r="Q38" s="9">
        <f t="shared" ref="Q38:Q46" si="10">(K38+L38+M38+N38+O38)*(I38)</f>
        <v>0</v>
      </c>
      <c r="R38" s="329"/>
      <c r="S38" s="21"/>
      <c r="T38" s="97"/>
    </row>
    <row r="39" spans="1:20" hidden="1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9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10"/>
        <v>0</v>
      </c>
      <c r="R39" s="329"/>
      <c r="S39" s="21"/>
      <c r="T39" s="97"/>
    </row>
    <row r="40" spans="1:20" hidden="1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9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10"/>
        <v>0</v>
      </c>
      <c r="R40" s="329"/>
      <c r="S40" s="21"/>
      <c r="T40" s="97"/>
    </row>
    <row r="41" spans="1:20" hidden="1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9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10"/>
        <v>0</v>
      </c>
      <c r="R41" s="329"/>
      <c r="S41" s="21"/>
      <c r="T41" s="97"/>
    </row>
    <row r="42" spans="1:20" hidden="1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9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10"/>
        <v>0</v>
      </c>
      <c r="R42" s="329"/>
      <c r="S42" s="21"/>
      <c r="T42" s="97"/>
    </row>
    <row r="43" spans="1:20" hidden="1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9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10"/>
        <v>0</v>
      </c>
      <c r="R43" s="329"/>
      <c r="S43" s="21"/>
      <c r="T43" s="97"/>
    </row>
    <row r="44" spans="1:20" hidden="1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9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10"/>
        <v>0</v>
      </c>
      <c r="R44" s="329"/>
      <c r="S44" s="21"/>
      <c r="T44" s="97"/>
    </row>
    <row r="45" spans="1:20" hidden="1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9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10"/>
        <v>0</v>
      </c>
      <c r="R45" s="329"/>
      <c r="S45" s="21"/>
      <c r="T45" s="97"/>
    </row>
    <row r="46" spans="1:20" ht="15.75" hidden="1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9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10"/>
        <v>0</v>
      </c>
      <c r="R46" s="329"/>
      <c r="S46" s="21"/>
      <c r="T46" s="97"/>
    </row>
    <row r="47" spans="1:20" s="21" customFormat="1" ht="15.75" hidden="1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hidden="1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99">
        <f>(K49*$I49)+(K50*$I50)+(K51*$I51)+(K52*$I52)+(K53*$I53)+(K54*$I54)+(K55*$I55)+(K56*$I56)+(K57*$I57)</f>
        <v>0</v>
      </c>
      <c r="L48" s="99">
        <f t="shared" ref="L48:O48" si="11">(L49*$I49)+(L50*$I50)+(L51*$I51)+(L52*$I52)+(L53*$I53)+(L54*$I54)+(L55*$I55)+(L56*$I56)+(L57*$I57)</f>
        <v>0</v>
      </c>
      <c r="M48" s="99">
        <f t="shared" si="11"/>
        <v>0</v>
      </c>
      <c r="N48" s="99">
        <f t="shared" si="11"/>
        <v>0</v>
      </c>
      <c r="O48" s="99">
        <f t="shared" si="11"/>
        <v>0</v>
      </c>
      <c r="P48" s="39"/>
      <c r="Q48" s="40"/>
      <c r="S48" s="118"/>
      <c r="T48" s="119"/>
    </row>
    <row r="49" spans="1:20" hidden="1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2">SUM(K49:O49)</f>
        <v>0</v>
      </c>
      <c r="H49" s="7"/>
      <c r="I49" s="411"/>
      <c r="J49" s="7"/>
      <c r="K49" s="90"/>
      <c r="L49" s="90"/>
      <c r="M49" s="90"/>
      <c r="N49" s="90"/>
      <c r="O49" s="90"/>
      <c r="P49" s="7"/>
      <c r="Q49" s="9">
        <f t="shared" ref="Q49:Q57" si="13">(K49+L49+M49+N49+O49)*(I49)</f>
        <v>0</v>
      </c>
      <c r="R49" s="329"/>
      <c r="S49" s="21"/>
      <c r="T49" s="97"/>
    </row>
    <row r="50" spans="1:20" hidden="1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2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3"/>
        <v>0</v>
      </c>
      <c r="R50" s="329"/>
      <c r="S50" s="21"/>
      <c r="T50" s="97"/>
    </row>
    <row r="51" spans="1:20" hidden="1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2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3"/>
        <v>0</v>
      </c>
      <c r="R51" s="329"/>
      <c r="S51" s="21"/>
      <c r="T51" s="97"/>
    </row>
    <row r="52" spans="1:20" hidden="1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2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3"/>
        <v>0</v>
      </c>
      <c r="R52" s="329"/>
      <c r="S52" s="21"/>
      <c r="T52" s="97"/>
    </row>
    <row r="53" spans="1:20" hidden="1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2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3"/>
        <v>0</v>
      </c>
      <c r="R53" s="329"/>
      <c r="S53" s="21"/>
      <c r="T53" s="97"/>
    </row>
    <row r="54" spans="1:20" hidden="1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2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3"/>
        <v>0</v>
      </c>
      <c r="R54" s="329"/>
      <c r="S54" s="21"/>
      <c r="T54" s="97"/>
    </row>
    <row r="55" spans="1:20" hidden="1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2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3"/>
        <v>0</v>
      </c>
      <c r="R55" s="329"/>
      <c r="S55" s="21"/>
      <c r="T55" s="97"/>
    </row>
    <row r="56" spans="1:20" hidden="1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2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3"/>
        <v>0</v>
      </c>
      <c r="R56" s="329"/>
      <c r="S56" s="21"/>
      <c r="T56" s="97"/>
    </row>
    <row r="57" spans="1:20" ht="15.75" hidden="1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2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3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00">
        <f>(K60*$I60)+(K61*$I61)+(K62*$I62)+(K63*$I63)+(K64*$I64)+(K65*$I65)+(K66*$I66)+(K67*$I67)+(K68*$I68)</f>
        <v>0</v>
      </c>
      <c r="L59" s="100">
        <f t="shared" ref="L59:O59" si="14">(L60*$I60)+(L61*$I61)+(L62*$I62)+(L63*$I63)+(L64*$I64)+(L65*$I65)+(L66*$I66)+(L67*$I67)+(L68*$I68)</f>
        <v>0</v>
      </c>
      <c r="M59" s="100">
        <f t="shared" si="14"/>
        <v>0</v>
      </c>
      <c r="N59" s="100">
        <f t="shared" si="14"/>
        <v>0</v>
      </c>
      <c r="O59" s="100">
        <f t="shared" si="14"/>
        <v>0</v>
      </c>
      <c r="P59" s="39"/>
      <c r="Q59" s="40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f t="shared" ref="G60:G68" si="15">SUM(K60:O60)</f>
        <v>4</v>
      </c>
      <c r="H60" s="7"/>
      <c r="I60" s="411"/>
      <c r="J60" s="7"/>
      <c r="K60" s="93"/>
      <c r="L60" s="93">
        <v>4</v>
      </c>
      <c r="M60" s="93"/>
      <c r="N60" s="93"/>
      <c r="O60" s="93"/>
      <c r="P60" s="7"/>
      <c r="Q60" s="9">
        <f t="shared" ref="Q60:Q68" si="16">(K60+L60+M60+N60+O60)*(I60)</f>
        <v>0</v>
      </c>
      <c r="R60" s="329"/>
      <c r="S60" s="21"/>
      <c r="T60" s="97"/>
    </row>
    <row r="61" spans="1:20" hidden="1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si="15"/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6"/>
        <v>0</v>
      </c>
      <c r="R61" s="329"/>
      <c r="S61" s="21"/>
      <c r="T61" s="97"/>
    </row>
    <row r="62" spans="1:20" hidden="1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5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6"/>
        <v>0</v>
      </c>
      <c r="R62" s="329"/>
      <c r="S62" s="21"/>
      <c r="T62" s="97"/>
    </row>
    <row r="63" spans="1:20" hidden="1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5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6"/>
        <v>0</v>
      </c>
      <c r="R63" s="329"/>
      <c r="S63" s="21"/>
      <c r="T63" s="97"/>
    </row>
    <row r="64" spans="1:20" hidden="1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5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6"/>
        <v>0</v>
      </c>
      <c r="R64" s="329"/>
      <c r="S64" s="97"/>
      <c r="T64" s="97"/>
    </row>
    <row r="65" spans="1:20" hidden="1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5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6"/>
        <v>0</v>
      </c>
      <c r="R65" s="329"/>
      <c r="S65" s="97"/>
      <c r="T65" s="97"/>
    </row>
    <row r="66" spans="1:20" hidden="1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5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6"/>
        <v>0</v>
      </c>
      <c r="R66" s="329"/>
      <c r="S66" s="97"/>
      <c r="T66" s="97"/>
    </row>
    <row r="67" spans="1:20" hidden="1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5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6"/>
        <v>0</v>
      </c>
      <c r="R67" s="329"/>
      <c r="S67" s="97"/>
      <c r="T67" s="97"/>
    </row>
    <row r="68" spans="1:20" ht="15.75" hidden="1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si="15"/>
        <v>0</v>
      </c>
      <c r="H68" s="12"/>
      <c r="I68" s="412"/>
      <c r="J68" s="12"/>
      <c r="K68" s="94"/>
      <c r="L68" s="94"/>
      <c r="M68" s="94"/>
      <c r="N68" s="94"/>
      <c r="O68" s="94"/>
      <c r="P68" s="12"/>
      <c r="Q68" s="13">
        <f t="shared" si="16"/>
        <v>0</v>
      </c>
      <c r="R68" s="329"/>
      <c r="S68" s="97"/>
      <c r="T68" s="97"/>
    </row>
    <row r="69" spans="1:20" s="7" customFormat="1" ht="15.75" thickBot="1" x14ac:dyDescent="0.3">
      <c r="I69" s="417"/>
      <c r="K69" s="96"/>
      <c r="L69" s="96"/>
      <c r="M69" s="96"/>
      <c r="N69" s="96"/>
      <c r="O69" s="96"/>
      <c r="S69" s="21"/>
      <c r="T69" s="21"/>
    </row>
    <row r="70" spans="1:20" s="47" customFormat="1" ht="15.75" x14ac:dyDescent="0.25">
      <c r="A70" s="48"/>
      <c r="B70" s="49" t="s">
        <v>357</v>
      </c>
      <c r="C70" s="49"/>
      <c r="D70" s="49"/>
      <c r="E70" s="49"/>
      <c r="F70" s="49"/>
      <c r="G70" s="49"/>
      <c r="H70" s="49"/>
      <c r="I70" s="418"/>
      <c r="J70" s="49"/>
      <c r="K70" s="101">
        <f>(K72*$I72)+(K73*$I73)+(K74*$I74)+(K75*$I75)+(K76*$I76)+(K77*$I77)+(K78*$I78)+(K79*$I79)+(K80*$I80)+(K81*$I81)+(K82*$I82)+(K83*$I83)+(K84*$I84)+(K85*$I85)+(K86*$I86)</f>
        <v>0</v>
      </c>
      <c r="L70" s="101">
        <f>(L71*$I71)+(L72*$I72)+(L73*$I73)+(L74*$I74)+(L75*$I75)+(L76*$I76)+(L77*$I77)+(L78*$I78)+(L79*$I79)+(L80*$I80)+(L81*$I81)+(L82*$I82)+(L83*$I83)+(L84*$I84)+(L85*$I85)</f>
        <v>0</v>
      </c>
      <c r="M70" s="101">
        <f t="shared" ref="M70:O70" si="17">(M71*$I71)+(M72*$I72)+(M73*$I73)+(M74*$I74)+(M75*$I75)+(M76*$I76)+(M77*$I77)+(M78*$I78)+(M79*$I79)+(M80*$I80)+(M81*$I81)+(M82*$I82)+(M83*$I83)+(M84*$I84)+(M85*$I85)</f>
        <v>0</v>
      </c>
      <c r="N70" s="101">
        <f t="shared" si="17"/>
        <v>0</v>
      </c>
      <c r="O70" s="101">
        <f t="shared" si="17"/>
        <v>0</v>
      </c>
      <c r="P70" s="49"/>
      <c r="Q70" s="50"/>
      <c r="S70" s="51"/>
    </row>
    <row r="71" spans="1:20" x14ac:dyDescent="0.25">
      <c r="A71" s="34" t="s">
        <v>358</v>
      </c>
      <c r="B71" s="69" t="s">
        <v>359</v>
      </c>
      <c r="C71" s="80"/>
      <c r="D71" s="52"/>
      <c r="E71" s="1" t="s">
        <v>311</v>
      </c>
      <c r="F71" s="1" t="s">
        <v>286</v>
      </c>
      <c r="G71" s="1">
        <f t="shared" ref="G71:G85" si="18">SUM(K71:O71)</f>
        <v>0</v>
      </c>
      <c r="H71" s="7"/>
      <c r="I71" s="411"/>
      <c r="J71" s="7"/>
      <c r="K71" s="85"/>
      <c r="L71" s="85"/>
      <c r="M71" s="85"/>
      <c r="N71" s="85"/>
      <c r="O71" s="85"/>
      <c r="P71" s="7"/>
      <c r="Q71" s="9">
        <f t="shared" ref="Q71:Q85" si="19">(K71+L71+M71+N71+O71)*(I71)</f>
        <v>0</v>
      </c>
      <c r="R71" s="329"/>
      <c r="S71" s="97"/>
      <c r="T71" s="97"/>
    </row>
    <row r="72" spans="1:20" x14ac:dyDescent="0.25">
      <c r="A72" s="34" t="s">
        <v>360</v>
      </c>
      <c r="B72" s="69" t="s">
        <v>361</v>
      </c>
      <c r="C72" s="80"/>
      <c r="D72" s="52"/>
      <c r="E72" s="1" t="s">
        <v>362</v>
      </c>
      <c r="F72" s="1" t="s">
        <v>286</v>
      </c>
      <c r="G72" s="1">
        <f t="shared" si="18"/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si="19"/>
        <v>0</v>
      </c>
      <c r="R72" s="329"/>
      <c r="S72" s="97"/>
      <c r="T72" s="97"/>
    </row>
    <row r="73" spans="1:20" x14ac:dyDescent="0.25">
      <c r="A73" s="34" t="s">
        <v>363</v>
      </c>
      <c r="B73" s="69" t="s">
        <v>364</v>
      </c>
      <c r="C73" s="80"/>
      <c r="D73" s="52"/>
      <c r="E73" s="1" t="s">
        <v>4</v>
      </c>
      <c r="F73" s="1" t="s">
        <v>286</v>
      </c>
      <c r="G73" s="1">
        <f t="shared" si="18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9"/>
        <v>0</v>
      </c>
      <c r="R73" s="329"/>
      <c r="S73" s="97"/>
      <c r="T73" s="97"/>
    </row>
    <row r="74" spans="1:20" x14ac:dyDescent="0.25">
      <c r="A74" s="35" t="s">
        <v>365</v>
      </c>
      <c r="B74" s="70" t="s">
        <v>366</v>
      </c>
      <c r="C74" s="81"/>
      <c r="D74" s="52"/>
      <c r="E74" s="1" t="s">
        <v>311</v>
      </c>
      <c r="F74" s="1" t="s">
        <v>286</v>
      </c>
      <c r="G74" s="1">
        <f t="shared" si="18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9"/>
        <v>0</v>
      </c>
      <c r="R74" s="329"/>
      <c r="S74" s="97"/>
      <c r="T74" s="97"/>
    </row>
    <row r="75" spans="1:20" x14ac:dyDescent="0.25">
      <c r="A75" s="35" t="s">
        <v>367</v>
      </c>
      <c r="B75" s="70" t="s">
        <v>368</v>
      </c>
      <c r="C75" s="81"/>
      <c r="D75" s="52"/>
      <c r="E75" s="1" t="s">
        <v>4</v>
      </c>
      <c r="F75" s="1" t="s">
        <v>286</v>
      </c>
      <c r="G75" s="1">
        <f t="shared" si="18"/>
        <v>0</v>
      </c>
      <c r="H75" s="7"/>
      <c r="I75" s="411"/>
      <c r="J75" s="7"/>
      <c r="K75" s="85"/>
      <c r="L75" s="85"/>
      <c r="M75" s="85"/>
      <c r="N75" s="85"/>
      <c r="O75" s="85"/>
      <c r="P75" s="7"/>
      <c r="Q75" s="9">
        <f t="shared" si="19"/>
        <v>0</v>
      </c>
      <c r="R75" s="329"/>
      <c r="S75" s="97"/>
      <c r="T75" s="97"/>
    </row>
    <row r="76" spans="1:20" x14ac:dyDescent="0.25">
      <c r="A76" s="35" t="s">
        <v>369</v>
      </c>
      <c r="B76" s="70" t="s">
        <v>370</v>
      </c>
      <c r="C76" s="81"/>
      <c r="D76" s="52"/>
      <c r="E76" s="1" t="s">
        <v>296</v>
      </c>
      <c r="F76" s="1" t="s">
        <v>286</v>
      </c>
      <c r="G76" s="1">
        <f t="shared" si="18"/>
        <v>0</v>
      </c>
      <c r="H76" s="7"/>
      <c r="I76" s="411"/>
      <c r="J76" s="7"/>
      <c r="K76" s="85"/>
      <c r="L76" s="85"/>
      <c r="M76" s="85"/>
      <c r="N76" s="85"/>
      <c r="O76" s="85"/>
      <c r="P76" s="7"/>
      <c r="Q76" s="9">
        <f t="shared" si="19"/>
        <v>0</v>
      </c>
      <c r="R76" s="329"/>
      <c r="S76" s="97"/>
      <c r="T76" s="97"/>
    </row>
    <row r="77" spans="1:20" x14ac:dyDescent="0.25">
      <c r="A77" s="35" t="s">
        <v>371</v>
      </c>
      <c r="B77" s="70" t="s">
        <v>372</v>
      </c>
      <c r="C77" s="81"/>
      <c r="D77" s="52"/>
      <c r="E77" s="1" t="s">
        <v>296</v>
      </c>
      <c r="F77" s="1" t="s">
        <v>286</v>
      </c>
      <c r="G77" s="1">
        <f t="shared" si="18"/>
        <v>0</v>
      </c>
      <c r="H77" s="7"/>
      <c r="I77" s="411"/>
      <c r="J77" s="7"/>
      <c r="K77" s="85"/>
      <c r="L77" s="85"/>
      <c r="M77" s="85"/>
      <c r="N77" s="85"/>
      <c r="O77" s="85"/>
      <c r="P77" s="7"/>
      <c r="Q77" s="9">
        <f t="shared" si="19"/>
        <v>0</v>
      </c>
      <c r="R77" s="329"/>
      <c r="S77" s="97"/>
      <c r="T77" s="97"/>
    </row>
    <row r="78" spans="1:20" x14ac:dyDescent="0.25">
      <c r="A78" s="35" t="s">
        <v>373</v>
      </c>
      <c r="B78" s="70" t="s">
        <v>374</v>
      </c>
      <c r="C78" s="81"/>
      <c r="D78" s="52"/>
      <c r="E78" s="1" t="s">
        <v>311</v>
      </c>
      <c r="F78" s="1" t="s">
        <v>286</v>
      </c>
      <c r="G78" s="1">
        <f t="shared" si="18"/>
        <v>0</v>
      </c>
      <c r="H78" s="7"/>
      <c r="I78" s="411"/>
      <c r="J78" s="7"/>
      <c r="K78" s="85"/>
      <c r="L78" s="85"/>
      <c r="M78" s="85"/>
      <c r="N78" s="85"/>
      <c r="O78" s="85"/>
      <c r="P78" s="7"/>
      <c r="Q78" s="9">
        <f t="shared" si="19"/>
        <v>0</v>
      </c>
      <c r="R78" s="329"/>
      <c r="S78" s="97"/>
      <c r="T78" s="97"/>
    </row>
    <row r="79" spans="1:20" x14ac:dyDescent="0.25">
      <c r="A79" s="35" t="s">
        <v>375</v>
      </c>
      <c r="B79" s="70" t="s">
        <v>376</v>
      </c>
      <c r="C79" s="81"/>
      <c r="D79" s="52"/>
      <c r="E79" s="1" t="s">
        <v>311</v>
      </c>
      <c r="F79" s="1" t="s">
        <v>286</v>
      </c>
      <c r="G79" s="1">
        <f t="shared" si="18"/>
        <v>0</v>
      </c>
      <c r="H79" s="7"/>
      <c r="I79" s="411"/>
      <c r="J79" s="7"/>
      <c r="K79" s="85"/>
      <c r="L79" s="85"/>
      <c r="M79" s="85"/>
      <c r="N79" s="85"/>
      <c r="O79" s="85"/>
      <c r="P79" s="7"/>
      <c r="Q79" s="9">
        <f t="shared" si="19"/>
        <v>0</v>
      </c>
      <c r="R79" s="329"/>
      <c r="S79" s="97"/>
      <c r="T79" s="97"/>
    </row>
    <row r="80" spans="1:20" x14ac:dyDescent="0.25">
      <c r="A80" s="136" t="s">
        <v>377</v>
      </c>
      <c r="B80" s="142" t="s">
        <v>378</v>
      </c>
      <c r="C80" s="137"/>
      <c r="D80" s="138"/>
      <c r="E80" s="139" t="s">
        <v>292</v>
      </c>
      <c r="F80" s="139" t="s">
        <v>286</v>
      </c>
      <c r="G80" s="1">
        <f t="shared" si="18"/>
        <v>0</v>
      </c>
      <c r="H80" s="7"/>
      <c r="I80" s="419"/>
      <c r="J80" s="7"/>
      <c r="K80" s="140"/>
      <c r="L80" s="140"/>
      <c r="M80" s="140"/>
      <c r="N80" s="140"/>
      <c r="O80" s="140"/>
      <c r="P80" s="7"/>
      <c r="Q80" s="141">
        <f t="shared" si="19"/>
        <v>0</v>
      </c>
      <c r="R80" s="329"/>
      <c r="S80" s="97"/>
      <c r="T80" s="97"/>
    </row>
    <row r="81" spans="1:20" x14ac:dyDescent="0.25">
      <c r="A81" s="136" t="s">
        <v>379</v>
      </c>
      <c r="B81" s="142" t="s">
        <v>380</v>
      </c>
      <c r="C81" s="137"/>
      <c r="D81" s="138"/>
      <c r="E81" s="139" t="s">
        <v>292</v>
      </c>
      <c r="F81" s="139" t="s">
        <v>286</v>
      </c>
      <c r="G81" s="1">
        <f t="shared" si="18"/>
        <v>6</v>
      </c>
      <c r="H81" s="7"/>
      <c r="I81" s="419"/>
      <c r="J81" s="7"/>
      <c r="K81" s="140">
        <v>6</v>
      </c>
      <c r="L81" s="140"/>
      <c r="M81" s="140"/>
      <c r="N81" s="140"/>
      <c r="O81" s="140"/>
      <c r="P81" s="7"/>
      <c r="Q81" s="141">
        <f t="shared" si="19"/>
        <v>0</v>
      </c>
      <c r="R81" s="329"/>
      <c r="S81" s="97"/>
      <c r="T81" s="97"/>
    </row>
    <row r="82" spans="1:20" x14ac:dyDescent="0.25">
      <c r="A82" s="136" t="s">
        <v>381</v>
      </c>
      <c r="B82" s="142" t="s">
        <v>382</v>
      </c>
      <c r="C82" s="137"/>
      <c r="D82" s="138"/>
      <c r="E82" s="139" t="s">
        <v>292</v>
      </c>
      <c r="F82" s="139" t="s">
        <v>286</v>
      </c>
      <c r="G82" s="1">
        <f t="shared" si="18"/>
        <v>0</v>
      </c>
      <c r="H82" s="7"/>
      <c r="I82" s="419"/>
      <c r="J82" s="7"/>
      <c r="K82" s="140"/>
      <c r="L82" s="140"/>
      <c r="M82" s="140"/>
      <c r="N82" s="140"/>
      <c r="O82" s="140"/>
      <c r="P82" s="7"/>
      <c r="Q82" s="141">
        <f t="shared" si="19"/>
        <v>0</v>
      </c>
      <c r="R82" s="329"/>
      <c r="S82" s="329"/>
      <c r="T82" s="329"/>
    </row>
    <row r="83" spans="1:20" s="313" customFormat="1" x14ac:dyDescent="0.25">
      <c r="A83" s="314" t="s">
        <v>383</v>
      </c>
      <c r="B83" s="496" t="s">
        <v>384</v>
      </c>
      <c r="C83" s="497"/>
      <c r="D83" s="498"/>
      <c r="E83" s="139" t="s">
        <v>385</v>
      </c>
      <c r="F83" s="139" t="s">
        <v>286</v>
      </c>
      <c r="G83" s="139">
        <v>0</v>
      </c>
      <c r="H83" s="7"/>
      <c r="I83" s="419"/>
      <c r="J83" s="7"/>
      <c r="K83" s="140"/>
      <c r="L83" s="140"/>
      <c r="M83" s="140"/>
      <c r="N83" s="140"/>
      <c r="O83" s="140"/>
      <c r="P83" s="7"/>
      <c r="Q83" s="141">
        <f t="shared" si="19"/>
        <v>0</v>
      </c>
      <c r="R83" s="329"/>
      <c r="S83" s="329"/>
      <c r="T83" s="329"/>
    </row>
    <row r="84" spans="1:20" s="313" customFormat="1" x14ac:dyDescent="0.25">
      <c r="A84" s="314" t="s">
        <v>386</v>
      </c>
      <c r="B84" s="496" t="s">
        <v>387</v>
      </c>
      <c r="C84" s="497"/>
      <c r="D84" s="498"/>
      <c r="E84" s="139" t="s">
        <v>388</v>
      </c>
      <c r="F84" s="139" t="s">
        <v>286</v>
      </c>
      <c r="G84" s="139">
        <v>0</v>
      </c>
      <c r="H84" s="7"/>
      <c r="I84" s="419"/>
      <c r="J84" s="7"/>
      <c r="K84" s="140">
        <v>6</v>
      </c>
      <c r="L84" s="140"/>
      <c r="M84" s="140"/>
      <c r="N84" s="140"/>
      <c r="O84" s="140"/>
      <c r="P84" s="7"/>
      <c r="Q84" s="141">
        <f t="shared" si="19"/>
        <v>0</v>
      </c>
      <c r="R84" s="329"/>
      <c r="S84" s="329"/>
      <c r="T84" s="329"/>
    </row>
    <row r="85" spans="1:20" ht="15.75" thickBot="1" x14ac:dyDescent="0.3">
      <c r="A85" s="36" t="s">
        <v>389</v>
      </c>
      <c r="B85" s="71" t="s">
        <v>390</v>
      </c>
      <c r="C85" s="82"/>
      <c r="D85" s="60"/>
      <c r="E85" s="37" t="s">
        <v>391</v>
      </c>
      <c r="F85" s="37" t="s">
        <v>286</v>
      </c>
      <c r="G85" s="37">
        <f t="shared" si="18"/>
        <v>2</v>
      </c>
      <c r="H85" s="12"/>
      <c r="I85" s="412"/>
      <c r="J85" s="12"/>
      <c r="K85" s="95">
        <v>1</v>
      </c>
      <c r="L85" s="95">
        <v>1</v>
      </c>
      <c r="M85" s="95"/>
      <c r="N85" s="95"/>
      <c r="O85" s="95"/>
      <c r="P85" s="12"/>
      <c r="Q85" s="13">
        <f t="shared" si="19"/>
        <v>0</v>
      </c>
    </row>
    <row r="86" spans="1:20" ht="15.75" thickBot="1" x14ac:dyDescent="0.3"/>
    <row r="87" spans="1:20" ht="15.75" thickBot="1" x14ac:dyDescent="0.3">
      <c r="N87" s="499" t="s">
        <v>524</v>
      </c>
      <c r="O87" s="500"/>
      <c r="P87" s="421"/>
      <c r="Q87" s="422">
        <f>SUM(Q3:Q86)</f>
        <v>0</v>
      </c>
    </row>
  </sheetData>
  <mergeCells count="3">
    <mergeCell ref="B83:D83"/>
    <mergeCell ref="B84:D84"/>
    <mergeCell ref="N87:O87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77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style="285" customWidth="1"/>
    <col min="2" max="2" width="7.85546875" style="285" customWidth="1"/>
    <col min="3" max="3" width="14.85546875" style="285" customWidth="1"/>
    <col min="4" max="4" width="23.42578125" style="285" customWidth="1"/>
    <col min="5" max="6" width="7.85546875" style="285" customWidth="1"/>
    <col min="7" max="7" width="13.7109375" style="285" customWidth="1"/>
    <col min="8" max="8" width="9.7109375" style="285" customWidth="1"/>
    <col min="9" max="9" width="13.7109375" style="285" customWidth="1"/>
    <col min="10" max="10" width="7" style="285" customWidth="1"/>
    <col min="11" max="11" width="13.7109375" style="285" customWidth="1"/>
    <col min="12" max="12" width="18.28515625" style="285" hidden="1" customWidth="1"/>
    <col min="13" max="18" width="15.7109375" style="285" hidden="1" customWidth="1"/>
    <col min="19" max="19" width="0" style="285" hidden="1" customWidth="1"/>
    <col min="20" max="256" width="14.85546875" style="285"/>
    <col min="257" max="257" width="14.85546875" style="285" customWidth="1"/>
    <col min="258" max="258" width="7.85546875" style="285" customWidth="1"/>
    <col min="259" max="259" width="14.85546875" style="285" customWidth="1"/>
    <col min="260" max="260" width="23.42578125" style="285" customWidth="1"/>
    <col min="261" max="262" width="7.85546875" style="285" customWidth="1"/>
    <col min="263" max="263" width="13.7109375" style="285" customWidth="1"/>
    <col min="264" max="264" width="9.7109375" style="285" customWidth="1"/>
    <col min="265" max="265" width="13.7109375" style="285" customWidth="1"/>
    <col min="266" max="266" width="7" style="285" customWidth="1"/>
    <col min="267" max="267" width="13.7109375" style="285" customWidth="1"/>
    <col min="268" max="512" width="14.85546875" style="285"/>
    <col min="513" max="513" width="14.85546875" style="285" customWidth="1"/>
    <col min="514" max="514" width="7.85546875" style="285" customWidth="1"/>
    <col min="515" max="515" width="14.85546875" style="285" customWidth="1"/>
    <col min="516" max="516" width="23.42578125" style="285" customWidth="1"/>
    <col min="517" max="518" width="7.85546875" style="285" customWidth="1"/>
    <col min="519" max="519" width="13.7109375" style="285" customWidth="1"/>
    <col min="520" max="520" width="9.7109375" style="285" customWidth="1"/>
    <col min="521" max="521" width="13.7109375" style="285" customWidth="1"/>
    <col min="522" max="522" width="7" style="285" customWidth="1"/>
    <col min="523" max="523" width="13.7109375" style="285" customWidth="1"/>
    <col min="524" max="768" width="14.85546875" style="285"/>
    <col min="769" max="769" width="14.85546875" style="285" customWidth="1"/>
    <col min="770" max="770" width="7.85546875" style="285" customWidth="1"/>
    <col min="771" max="771" width="14.85546875" style="285" customWidth="1"/>
    <col min="772" max="772" width="23.42578125" style="285" customWidth="1"/>
    <col min="773" max="774" width="7.85546875" style="285" customWidth="1"/>
    <col min="775" max="775" width="13.7109375" style="285" customWidth="1"/>
    <col min="776" max="776" width="9.7109375" style="285" customWidth="1"/>
    <col min="777" max="777" width="13.7109375" style="285" customWidth="1"/>
    <col min="778" max="778" width="7" style="285" customWidth="1"/>
    <col min="779" max="779" width="13.7109375" style="285" customWidth="1"/>
    <col min="780" max="1024" width="14.85546875" style="285"/>
    <col min="1025" max="1025" width="14.85546875" style="285" customWidth="1"/>
    <col min="1026" max="1026" width="7.85546875" style="285" customWidth="1"/>
    <col min="1027" max="1027" width="14.85546875" style="285" customWidth="1"/>
    <col min="1028" max="1028" width="23.42578125" style="285" customWidth="1"/>
    <col min="1029" max="1030" width="7.85546875" style="285" customWidth="1"/>
    <col min="1031" max="1031" width="13.7109375" style="285" customWidth="1"/>
    <col min="1032" max="1032" width="9.7109375" style="285" customWidth="1"/>
    <col min="1033" max="1033" width="13.7109375" style="285" customWidth="1"/>
    <col min="1034" max="1034" width="7" style="285" customWidth="1"/>
    <col min="1035" max="1035" width="13.7109375" style="285" customWidth="1"/>
    <col min="1036" max="1280" width="14.85546875" style="285"/>
    <col min="1281" max="1281" width="14.85546875" style="285" customWidth="1"/>
    <col min="1282" max="1282" width="7.85546875" style="285" customWidth="1"/>
    <col min="1283" max="1283" width="14.85546875" style="285" customWidth="1"/>
    <col min="1284" max="1284" width="23.42578125" style="285" customWidth="1"/>
    <col min="1285" max="1286" width="7.85546875" style="285" customWidth="1"/>
    <col min="1287" max="1287" width="13.7109375" style="285" customWidth="1"/>
    <col min="1288" max="1288" width="9.7109375" style="285" customWidth="1"/>
    <col min="1289" max="1289" width="13.7109375" style="285" customWidth="1"/>
    <col min="1290" max="1290" width="7" style="285" customWidth="1"/>
    <col min="1291" max="1291" width="13.7109375" style="285" customWidth="1"/>
    <col min="1292" max="1536" width="14.85546875" style="285"/>
    <col min="1537" max="1537" width="14.85546875" style="285" customWidth="1"/>
    <col min="1538" max="1538" width="7.85546875" style="285" customWidth="1"/>
    <col min="1539" max="1539" width="14.85546875" style="285" customWidth="1"/>
    <col min="1540" max="1540" width="23.42578125" style="285" customWidth="1"/>
    <col min="1541" max="1542" width="7.85546875" style="285" customWidth="1"/>
    <col min="1543" max="1543" width="13.7109375" style="285" customWidth="1"/>
    <col min="1544" max="1544" width="9.7109375" style="285" customWidth="1"/>
    <col min="1545" max="1545" width="13.7109375" style="285" customWidth="1"/>
    <col min="1546" max="1546" width="7" style="285" customWidth="1"/>
    <col min="1547" max="1547" width="13.7109375" style="285" customWidth="1"/>
    <col min="1548" max="1792" width="14.85546875" style="285"/>
    <col min="1793" max="1793" width="14.85546875" style="285" customWidth="1"/>
    <col min="1794" max="1794" width="7.85546875" style="285" customWidth="1"/>
    <col min="1795" max="1795" width="14.85546875" style="285" customWidth="1"/>
    <col min="1796" max="1796" width="23.42578125" style="285" customWidth="1"/>
    <col min="1797" max="1798" width="7.85546875" style="285" customWidth="1"/>
    <col min="1799" max="1799" width="13.7109375" style="285" customWidth="1"/>
    <col min="1800" max="1800" width="9.7109375" style="285" customWidth="1"/>
    <col min="1801" max="1801" width="13.7109375" style="285" customWidth="1"/>
    <col min="1802" max="1802" width="7" style="285" customWidth="1"/>
    <col min="1803" max="1803" width="13.7109375" style="285" customWidth="1"/>
    <col min="1804" max="2048" width="14.85546875" style="285"/>
    <col min="2049" max="2049" width="14.85546875" style="285" customWidth="1"/>
    <col min="2050" max="2050" width="7.85546875" style="285" customWidth="1"/>
    <col min="2051" max="2051" width="14.85546875" style="285" customWidth="1"/>
    <col min="2052" max="2052" width="23.42578125" style="285" customWidth="1"/>
    <col min="2053" max="2054" width="7.85546875" style="285" customWidth="1"/>
    <col min="2055" max="2055" width="13.7109375" style="285" customWidth="1"/>
    <col min="2056" max="2056" width="9.7109375" style="285" customWidth="1"/>
    <col min="2057" max="2057" width="13.7109375" style="285" customWidth="1"/>
    <col min="2058" max="2058" width="7" style="285" customWidth="1"/>
    <col min="2059" max="2059" width="13.7109375" style="285" customWidth="1"/>
    <col min="2060" max="2304" width="14.85546875" style="285"/>
    <col min="2305" max="2305" width="14.85546875" style="285" customWidth="1"/>
    <col min="2306" max="2306" width="7.85546875" style="285" customWidth="1"/>
    <col min="2307" max="2307" width="14.85546875" style="285" customWidth="1"/>
    <col min="2308" max="2308" width="23.42578125" style="285" customWidth="1"/>
    <col min="2309" max="2310" width="7.85546875" style="285" customWidth="1"/>
    <col min="2311" max="2311" width="13.7109375" style="285" customWidth="1"/>
    <col min="2312" max="2312" width="9.7109375" style="285" customWidth="1"/>
    <col min="2313" max="2313" width="13.7109375" style="285" customWidth="1"/>
    <col min="2314" max="2314" width="7" style="285" customWidth="1"/>
    <col min="2315" max="2315" width="13.7109375" style="285" customWidth="1"/>
    <col min="2316" max="2560" width="14.85546875" style="285"/>
    <col min="2561" max="2561" width="14.85546875" style="285" customWidth="1"/>
    <col min="2562" max="2562" width="7.85546875" style="285" customWidth="1"/>
    <col min="2563" max="2563" width="14.85546875" style="285" customWidth="1"/>
    <col min="2564" max="2564" width="23.42578125" style="285" customWidth="1"/>
    <col min="2565" max="2566" width="7.85546875" style="285" customWidth="1"/>
    <col min="2567" max="2567" width="13.7109375" style="285" customWidth="1"/>
    <col min="2568" max="2568" width="9.7109375" style="285" customWidth="1"/>
    <col min="2569" max="2569" width="13.7109375" style="285" customWidth="1"/>
    <col min="2570" max="2570" width="7" style="285" customWidth="1"/>
    <col min="2571" max="2571" width="13.7109375" style="285" customWidth="1"/>
    <col min="2572" max="2816" width="14.85546875" style="285"/>
    <col min="2817" max="2817" width="14.85546875" style="285" customWidth="1"/>
    <col min="2818" max="2818" width="7.85546875" style="285" customWidth="1"/>
    <col min="2819" max="2819" width="14.85546875" style="285" customWidth="1"/>
    <col min="2820" max="2820" width="23.42578125" style="285" customWidth="1"/>
    <col min="2821" max="2822" width="7.85546875" style="285" customWidth="1"/>
    <col min="2823" max="2823" width="13.7109375" style="285" customWidth="1"/>
    <col min="2824" max="2824" width="9.7109375" style="285" customWidth="1"/>
    <col min="2825" max="2825" width="13.7109375" style="285" customWidth="1"/>
    <col min="2826" max="2826" width="7" style="285" customWidth="1"/>
    <col min="2827" max="2827" width="13.7109375" style="285" customWidth="1"/>
    <col min="2828" max="3072" width="14.85546875" style="285"/>
    <col min="3073" max="3073" width="14.85546875" style="285" customWidth="1"/>
    <col min="3074" max="3074" width="7.85546875" style="285" customWidth="1"/>
    <col min="3075" max="3075" width="14.85546875" style="285" customWidth="1"/>
    <col min="3076" max="3076" width="23.42578125" style="285" customWidth="1"/>
    <col min="3077" max="3078" width="7.85546875" style="285" customWidth="1"/>
    <col min="3079" max="3079" width="13.7109375" style="285" customWidth="1"/>
    <col min="3080" max="3080" width="9.7109375" style="285" customWidth="1"/>
    <col min="3081" max="3081" width="13.7109375" style="285" customWidth="1"/>
    <col min="3082" max="3082" width="7" style="285" customWidth="1"/>
    <col min="3083" max="3083" width="13.7109375" style="285" customWidth="1"/>
    <col min="3084" max="3328" width="14.85546875" style="285"/>
    <col min="3329" max="3329" width="14.85546875" style="285" customWidth="1"/>
    <col min="3330" max="3330" width="7.85546875" style="285" customWidth="1"/>
    <col min="3331" max="3331" width="14.85546875" style="285" customWidth="1"/>
    <col min="3332" max="3332" width="23.42578125" style="285" customWidth="1"/>
    <col min="3333" max="3334" width="7.85546875" style="285" customWidth="1"/>
    <col min="3335" max="3335" width="13.7109375" style="285" customWidth="1"/>
    <col min="3336" max="3336" width="9.7109375" style="285" customWidth="1"/>
    <col min="3337" max="3337" width="13.7109375" style="285" customWidth="1"/>
    <col min="3338" max="3338" width="7" style="285" customWidth="1"/>
    <col min="3339" max="3339" width="13.7109375" style="285" customWidth="1"/>
    <col min="3340" max="3584" width="14.85546875" style="285"/>
    <col min="3585" max="3585" width="14.85546875" style="285" customWidth="1"/>
    <col min="3586" max="3586" width="7.85546875" style="285" customWidth="1"/>
    <col min="3587" max="3587" width="14.85546875" style="285" customWidth="1"/>
    <col min="3588" max="3588" width="23.42578125" style="285" customWidth="1"/>
    <col min="3589" max="3590" width="7.85546875" style="285" customWidth="1"/>
    <col min="3591" max="3591" width="13.7109375" style="285" customWidth="1"/>
    <col min="3592" max="3592" width="9.7109375" style="285" customWidth="1"/>
    <col min="3593" max="3593" width="13.7109375" style="285" customWidth="1"/>
    <col min="3594" max="3594" width="7" style="285" customWidth="1"/>
    <col min="3595" max="3595" width="13.7109375" style="285" customWidth="1"/>
    <col min="3596" max="3840" width="14.85546875" style="285"/>
    <col min="3841" max="3841" width="14.85546875" style="285" customWidth="1"/>
    <col min="3842" max="3842" width="7.85546875" style="285" customWidth="1"/>
    <col min="3843" max="3843" width="14.85546875" style="285" customWidth="1"/>
    <col min="3844" max="3844" width="23.42578125" style="285" customWidth="1"/>
    <col min="3845" max="3846" width="7.85546875" style="285" customWidth="1"/>
    <col min="3847" max="3847" width="13.7109375" style="285" customWidth="1"/>
    <col min="3848" max="3848" width="9.7109375" style="285" customWidth="1"/>
    <col min="3849" max="3849" width="13.7109375" style="285" customWidth="1"/>
    <col min="3850" max="3850" width="7" style="285" customWidth="1"/>
    <col min="3851" max="3851" width="13.7109375" style="285" customWidth="1"/>
    <col min="3852" max="4096" width="14.85546875" style="285"/>
    <col min="4097" max="4097" width="14.85546875" style="285" customWidth="1"/>
    <col min="4098" max="4098" width="7.85546875" style="285" customWidth="1"/>
    <col min="4099" max="4099" width="14.85546875" style="285" customWidth="1"/>
    <col min="4100" max="4100" width="23.42578125" style="285" customWidth="1"/>
    <col min="4101" max="4102" width="7.85546875" style="285" customWidth="1"/>
    <col min="4103" max="4103" width="13.7109375" style="285" customWidth="1"/>
    <col min="4104" max="4104" width="9.7109375" style="285" customWidth="1"/>
    <col min="4105" max="4105" width="13.7109375" style="285" customWidth="1"/>
    <col min="4106" max="4106" width="7" style="285" customWidth="1"/>
    <col min="4107" max="4107" width="13.7109375" style="285" customWidth="1"/>
    <col min="4108" max="4352" width="14.85546875" style="285"/>
    <col min="4353" max="4353" width="14.85546875" style="285" customWidth="1"/>
    <col min="4354" max="4354" width="7.85546875" style="285" customWidth="1"/>
    <col min="4355" max="4355" width="14.85546875" style="285" customWidth="1"/>
    <col min="4356" max="4356" width="23.42578125" style="285" customWidth="1"/>
    <col min="4357" max="4358" width="7.85546875" style="285" customWidth="1"/>
    <col min="4359" max="4359" width="13.7109375" style="285" customWidth="1"/>
    <col min="4360" max="4360" width="9.7109375" style="285" customWidth="1"/>
    <col min="4361" max="4361" width="13.7109375" style="285" customWidth="1"/>
    <col min="4362" max="4362" width="7" style="285" customWidth="1"/>
    <col min="4363" max="4363" width="13.7109375" style="285" customWidth="1"/>
    <col min="4364" max="4608" width="14.85546875" style="285"/>
    <col min="4609" max="4609" width="14.85546875" style="285" customWidth="1"/>
    <col min="4610" max="4610" width="7.85546875" style="285" customWidth="1"/>
    <col min="4611" max="4611" width="14.85546875" style="285" customWidth="1"/>
    <col min="4612" max="4612" width="23.42578125" style="285" customWidth="1"/>
    <col min="4613" max="4614" width="7.85546875" style="285" customWidth="1"/>
    <col min="4615" max="4615" width="13.7109375" style="285" customWidth="1"/>
    <col min="4616" max="4616" width="9.7109375" style="285" customWidth="1"/>
    <col min="4617" max="4617" width="13.7109375" style="285" customWidth="1"/>
    <col min="4618" max="4618" width="7" style="285" customWidth="1"/>
    <col min="4619" max="4619" width="13.7109375" style="285" customWidth="1"/>
    <col min="4620" max="4864" width="14.85546875" style="285"/>
    <col min="4865" max="4865" width="14.85546875" style="285" customWidth="1"/>
    <col min="4866" max="4866" width="7.85546875" style="285" customWidth="1"/>
    <col min="4867" max="4867" width="14.85546875" style="285" customWidth="1"/>
    <col min="4868" max="4868" width="23.42578125" style="285" customWidth="1"/>
    <col min="4869" max="4870" width="7.85546875" style="285" customWidth="1"/>
    <col min="4871" max="4871" width="13.7109375" style="285" customWidth="1"/>
    <col min="4872" max="4872" width="9.7109375" style="285" customWidth="1"/>
    <col min="4873" max="4873" width="13.7109375" style="285" customWidth="1"/>
    <col min="4874" max="4874" width="7" style="285" customWidth="1"/>
    <col min="4875" max="4875" width="13.7109375" style="285" customWidth="1"/>
    <col min="4876" max="5120" width="14.85546875" style="285"/>
    <col min="5121" max="5121" width="14.85546875" style="285" customWidth="1"/>
    <col min="5122" max="5122" width="7.85546875" style="285" customWidth="1"/>
    <col min="5123" max="5123" width="14.85546875" style="285" customWidth="1"/>
    <col min="5124" max="5124" width="23.42578125" style="285" customWidth="1"/>
    <col min="5125" max="5126" width="7.85546875" style="285" customWidth="1"/>
    <col min="5127" max="5127" width="13.7109375" style="285" customWidth="1"/>
    <col min="5128" max="5128" width="9.7109375" style="285" customWidth="1"/>
    <col min="5129" max="5129" width="13.7109375" style="285" customWidth="1"/>
    <col min="5130" max="5130" width="7" style="285" customWidth="1"/>
    <col min="5131" max="5131" width="13.7109375" style="285" customWidth="1"/>
    <col min="5132" max="5376" width="14.85546875" style="285"/>
    <col min="5377" max="5377" width="14.85546875" style="285" customWidth="1"/>
    <col min="5378" max="5378" width="7.85546875" style="285" customWidth="1"/>
    <col min="5379" max="5379" width="14.85546875" style="285" customWidth="1"/>
    <col min="5380" max="5380" width="23.42578125" style="285" customWidth="1"/>
    <col min="5381" max="5382" width="7.85546875" style="285" customWidth="1"/>
    <col min="5383" max="5383" width="13.7109375" style="285" customWidth="1"/>
    <col min="5384" max="5384" width="9.7109375" style="285" customWidth="1"/>
    <col min="5385" max="5385" width="13.7109375" style="285" customWidth="1"/>
    <col min="5386" max="5386" width="7" style="285" customWidth="1"/>
    <col min="5387" max="5387" width="13.7109375" style="285" customWidth="1"/>
    <col min="5388" max="5632" width="14.85546875" style="285"/>
    <col min="5633" max="5633" width="14.85546875" style="285" customWidth="1"/>
    <col min="5634" max="5634" width="7.85546875" style="285" customWidth="1"/>
    <col min="5635" max="5635" width="14.85546875" style="285" customWidth="1"/>
    <col min="5636" max="5636" width="23.42578125" style="285" customWidth="1"/>
    <col min="5637" max="5638" width="7.85546875" style="285" customWidth="1"/>
    <col min="5639" max="5639" width="13.7109375" style="285" customWidth="1"/>
    <col min="5640" max="5640" width="9.7109375" style="285" customWidth="1"/>
    <col min="5641" max="5641" width="13.7109375" style="285" customWidth="1"/>
    <col min="5642" max="5642" width="7" style="285" customWidth="1"/>
    <col min="5643" max="5643" width="13.7109375" style="285" customWidth="1"/>
    <col min="5644" max="5888" width="14.85546875" style="285"/>
    <col min="5889" max="5889" width="14.85546875" style="285" customWidth="1"/>
    <col min="5890" max="5890" width="7.85546875" style="285" customWidth="1"/>
    <col min="5891" max="5891" width="14.85546875" style="285" customWidth="1"/>
    <col min="5892" max="5892" width="23.42578125" style="285" customWidth="1"/>
    <col min="5893" max="5894" width="7.85546875" style="285" customWidth="1"/>
    <col min="5895" max="5895" width="13.7109375" style="285" customWidth="1"/>
    <col min="5896" max="5896" width="9.7109375" style="285" customWidth="1"/>
    <col min="5897" max="5897" width="13.7109375" style="285" customWidth="1"/>
    <col min="5898" max="5898" width="7" style="285" customWidth="1"/>
    <col min="5899" max="5899" width="13.7109375" style="285" customWidth="1"/>
    <col min="5900" max="6144" width="14.85546875" style="285"/>
    <col min="6145" max="6145" width="14.85546875" style="285" customWidth="1"/>
    <col min="6146" max="6146" width="7.85546875" style="285" customWidth="1"/>
    <col min="6147" max="6147" width="14.85546875" style="285" customWidth="1"/>
    <col min="6148" max="6148" width="23.42578125" style="285" customWidth="1"/>
    <col min="6149" max="6150" width="7.85546875" style="285" customWidth="1"/>
    <col min="6151" max="6151" width="13.7109375" style="285" customWidth="1"/>
    <col min="6152" max="6152" width="9.7109375" style="285" customWidth="1"/>
    <col min="6153" max="6153" width="13.7109375" style="285" customWidth="1"/>
    <col min="6154" max="6154" width="7" style="285" customWidth="1"/>
    <col min="6155" max="6155" width="13.7109375" style="285" customWidth="1"/>
    <col min="6156" max="6400" width="14.85546875" style="285"/>
    <col min="6401" max="6401" width="14.85546875" style="285" customWidth="1"/>
    <col min="6402" max="6402" width="7.85546875" style="285" customWidth="1"/>
    <col min="6403" max="6403" width="14.85546875" style="285" customWidth="1"/>
    <col min="6404" max="6404" width="23.42578125" style="285" customWidth="1"/>
    <col min="6405" max="6406" width="7.85546875" style="285" customWidth="1"/>
    <col min="6407" max="6407" width="13.7109375" style="285" customWidth="1"/>
    <col min="6408" max="6408" width="9.7109375" style="285" customWidth="1"/>
    <col min="6409" max="6409" width="13.7109375" style="285" customWidth="1"/>
    <col min="6410" max="6410" width="7" style="285" customWidth="1"/>
    <col min="6411" max="6411" width="13.7109375" style="285" customWidth="1"/>
    <col min="6412" max="6656" width="14.85546875" style="285"/>
    <col min="6657" max="6657" width="14.85546875" style="285" customWidth="1"/>
    <col min="6658" max="6658" width="7.85546875" style="285" customWidth="1"/>
    <col min="6659" max="6659" width="14.85546875" style="285" customWidth="1"/>
    <col min="6660" max="6660" width="23.42578125" style="285" customWidth="1"/>
    <col min="6661" max="6662" width="7.85546875" style="285" customWidth="1"/>
    <col min="6663" max="6663" width="13.7109375" style="285" customWidth="1"/>
    <col min="6664" max="6664" width="9.7109375" style="285" customWidth="1"/>
    <col min="6665" max="6665" width="13.7109375" style="285" customWidth="1"/>
    <col min="6666" max="6666" width="7" style="285" customWidth="1"/>
    <col min="6667" max="6667" width="13.7109375" style="285" customWidth="1"/>
    <col min="6668" max="6912" width="14.85546875" style="285"/>
    <col min="6913" max="6913" width="14.85546875" style="285" customWidth="1"/>
    <col min="6914" max="6914" width="7.85546875" style="285" customWidth="1"/>
    <col min="6915" max="6915" width="14.85546875" style="285" customWidth="1"/>
    <col min="6916" max="6916" width="23.42578125" style="285" customWidth="1"/>
    <col min="6917" max="6918" width="7.85546875" style="285" customWidth="1"/>
    <col min="6919" max="6919" width="13.7109375" style="285" customWidth="1"/>
    <col min="6920" max="6920" width="9.7109375" style="285" customWidth="1"/>
    <col min="6921" max="6921" width="13.7109375" style="285" customWidth="1"/>
    <col min="6922" max="6922" width="7" style="285" customWidth="1"/>
    <col min="6923" max="6923" width="13.7109375" style="285" customWidth="1"/>
    <col min="6924" max="7168" width="14.85546875" style="285"/>
    <col min="7169" max="7169" width="14.85546875" style="285" customWidth="1"/>
    <col min="7170" max="7170" width="7.85546875" style="285" customWidth="1"/>
    <col min="7171" max="7171" width="14.85546875" style="285" customWidth="1"/>
    <col min="7172" max="7172" width="23.42578125" style="285" customWidth="1"/>
    <col min="7173" max="7174" width="7.85546875" style="285" customWidth="1"/>
    <col min="7175" max="7175" width="13.7109375" style="285" customWidth="1"/>
    <col min="7176" max="7176" width="9.7109375" style="285" customWidth="1"/>
    <col min="7177" max="7177" width="13.7109375" style="285" customWidth="1"/>
    <col min="7178" max="7178" width="7" style="285" customWidth="1"/>
    <col min="7179" max="7179" width="13.7109375" style="285" customWidth="1"/>
    <col min="7180" max="7424" width="14.85546875" style="285"/>
    <col min="7425" max="7425" width="14.85546875" style="285" customWidth="1"/>
    <col min="7426" max="7426" width="7.85546875" style="285" customWidth="1"/>
    <col min="7427" max="7427" width="14.85546875" style="285" customWidth="1"/>
    <col min="7428" max="7428" width="23.42578125" style="285" customWidth="1"/>
    <col min="7429" max="7430" width="7.85546875" style="285" customWidth="1"/>
    <col min="7431" max="7431" width="13.7109375" style="285" customWidth="1"/>
    <col min="7432" max="7432" width="9.7109375" style="285" customWidth="1"/>
    <col min="7433" max="7433" width="13.7109375" style="285" customWidth="1"/>
    <col min="7434" max="7434" width="7" style="285" customWidth="1"/>
    <col min="7435" max="7435" width="13.7109375" style="285" customWidth="1"/>
    <col min="7436" max="7680" width="14.85546875" style="285"/>
    <col min="7681" max="7681" width="14.85546875" style="285" customWidth="1"/>
    <col min="7682" max="7682" width="7.85546875" style="285" customWidth="1"/>
    <col min="7683" max="7683" width="14.85546875" style="285" customWidth="1"/>
    <col min="7684" max="7684" width="23.42578125" style="285" customWidth="1"/>
    <col min="7685" max="7686" width="7.85546875" style="285" customWidth="1"/>
    <col min="7687" max="7687" width="13.7109375" style="285" customWidth="1"/>
    <col min="7688" max="7688" width="9.7109375" style="285" customWidth="1"/>
    <col min="7689" max="7689" width="13.7109375" style="285" customWidth="1"/>
    <col min="7690" max="7690" width="7" style="285" customWidth="1"/>
    <col min="7691" max="7691" width="13.7109375" style="285" customWidth="1"/>
    <col min="7692" max="7936" width="14.85546875" style="285"/>
    <col min="7937" max="7937" width="14.85546875" style="285" customWidth="1"/>
    <col min="7938" max="7938" width="7.85546875" style="285" customWidth="1"/>
    <col min="7939" max="7939" width="14.85546875" style="285" customWidth="1"/>
    <col min="7940" max="7940" width="23.42578125" style="285" customWidth="1"/>
    <col min="7941" max="7942" width="7.85546875" style="285" customWidth="1"/>
    <col min="7943" max="7943" width="13.7109375" style="285" customWidth="1"/>
    <col min="7944" max="7944" width="9.7109375" style="285" customWidth="1"/>
    <col min="7945" max="7945" width="13.7109375" style="285" customWidth="1"/>
    <col min="7946" max="7946" width="7" style="285" customWidth="1"/>
    <col min="7947" max="7947" width="13.7109375" style="285" customWidth="1"/>
    <col min="7948" max="8192" width="14.85546875" style="285"/>
    <col min="8193" max="8193" width="14.85546875" style="285" customWidth="1"/>
    <col min="8194" max="8194" width="7.85546875" style="285" customWidth="1"/>
    <col min="8195" max="8195" width="14.85546875" style="285" customWidth="1"/>
    <col min="8196" max="8196" width="23.42578125" style="285" customWidth="1"/>
    <col min="8197" max="8198" width="7.85546875" style="285" customWidth="1"/>
    <col min="8199" max="8199" width="13.7109375" style="285" customWidth="1"/>
    <col min="8200" max="8200" width="9.7109375" style="285" customWidth="1"/>
    <col min="8201" max="8201" width="13.7109375" style="285" customWidth="1"/>
    <col min="8202" max="8202" width="7" style="285" customWidth="1"/>
    <col min="8203" max="8203" width="13.7109375" style="285" customWidth="1"/>
    <col min="8204" max="8448" width="14.85546875" style="285"/>
    <col min="8449" max="8449" width="14.85546875" style="285" customWidth="1"/>
    <col min="8450" max="8450" width="7.85546875" style="285" customWidth="1"/>
    <col min="8451" max="8451" width="14.85546875" style="285" customWidth="1"/>
    <col min="8452" max="8452" width="23.42578125" style="285" customWidth="1"/>
    <col min="8453" max="8454" width="7.85546875" style="285" customWidth="1"/>
    <col min="8455" max="8455" width="13.7109375" style="285" customWidth="1"/>
    <col min="8456" max="8456" width="9.7109375" style="285" customWidth="1"/>
    <col min="8457" max="8457" width="13.7109375" style="285" customWidth="1"/>
    <col min="8458" max="8458" width="7" style="285" customWidth="1"/>
    <col min="8459" max="8459" width="13.7109375" style="285" customWidth="1"/>
    <col min="8460" max="8704" width="14.85546875" style="285"/>
    <col min="8705" max="8705" width="14.85546875" style="285" customWidth="1"/>
    <col min="8706" max="8706" width="7.85546875" style="285" customWidth="1"/>
    <col min="8707" max="8707" width="14.85546875" style="285" customWidth="1"/>
    <col min="8708" max="8708" width="23.42578125" style="285" customWidth="1"/>
    <col min="8709" max="8710" width="7.85546875" style="285" customWidth="1"/>
    <col min="8711" max="8711" width="13.7109375" style="285" customWidth="1"/>
    <col min="8712" max="8712" width="9.7109375" style="285" customWidth="1"/>
    <col min="8713" max="8713" width="13.7109375" style="285" customWidth="1"/>
    <col min="8714" max="8714" width="7" style="285" customWidth="1"/>
    <col min="8715" max="8715" width="13.7109375" style="285" customWidth="1"/>
    <col min="8716" max="8960" width="14.85546875" style="285"/>
    <col min="8961" max="8961" width="14.85546875" style="285" customWidth="1"/>
    <col min="8962" max="8962" width="7.85546875" style="285" customWidth="1"/>
    <col min="8963" max="8963" width="14.85546875" style="285" customWidth="1"/>
    <col min="8964" max="8964" width="23.42578125" style="285" customWidth="1"/>
    <col min="8965" max="8966" width="7.85546875" style="285" customWidth="1"/>
    <col min="8967" max="8967" width="13.7109375" style="285" customWidth="1"/>
    <col min="8968" max="8968" width="9.7109375" style="285" customWidth="1"/>
    <col min="8969" max="8969" width="13.7109375" style="285" customWidth="1"/>
    <col min="8970" max="8970" width="7" style="285" customWidth="1"/>
    <col min="8971" max="8971" width="13.7109375" style="285" customWidth="1"/>
    <col min="8972" max="9216" width="14.85546875" style="285"/>
    <col min="9217" max="9217" width="14.85546875" style="285" customWidth="1"/>
    <col min="9218" max="9218" width="7.85546875" style="285" customWidth="1"/>
    <col min="9219" max="9219" width="14.85546875" style="285" customWidth="1"/>
    <col min="9220" max="9220" width="23.42578125" style="285" customWidth="1"/>
    <col min="9221" max="9222" width="7.85546875" style="285" customWidth="1"/>
    <col min="9223" max="9223" width="13.7109375" style="285" customWidth="1"/>
    <col min="9224" max="9224" width="9.7109375" style="285" customWidth="1"/>
    <col min="9225" max="9225" width="13.7109375" style="285" customWidth="1"/>
    <col min="9226" max="9226" width="7" style="285" customWidth="1"/>
    <col min="9227" max="9227" width="13.7109375" style="285" customWidth="1"/>
    <col min="9228" max="9472" width="14.85546875" style="285"/>
    <col min="9473" max="9473" width="14.85546875" style="285" customWidth="1"/>
    <col min="9474" max="9474" width="7.85546875" style="285" customWidth="1"/>
    <col min="9475" max="9475" width="14.85546875" style="285" customWidth="1"/>
    <col min="9476" max="9476" width="23.42578125" style="285" customWidth="1"/>
    <col min="9477" max="9478" width="7.85546875" style="285" customWidth="1"/>
    <col min="9479" max="9479" width="13.7109375" style="285" customWidth="1"/>
    <col min="9480" max="9480" width="9.7109375" style="285" customWidth="1"/>
    <col min="9481" max="9481" width="13.7109375" style="285" customWidth="1"/>
    <col min="9482" max="9482" width="7" style="285" customWidth="1"/>
    <col min="9483" max="9483" width="13.7109375" style="285" customWidth="1"/>
    <col min="9484" max="9728" width="14.85546875" style="285"/>
    <col min="9729" max="9729" width="14.85546875" style="285" customWidth="1"/>
    <col min="9730" max="9730" width="7.85546875" style="285" customWidth="1"/>
    <col min="9731" max="9731" width="14.85546875" style="285" customWidth="1"/>
    <col min="9732" max="9732" width="23.42578125" style="285" customWidth="1"/>
    <col min="9733" max="9734" width="7.85546875" style="285" customWidth="1"/>
    <col min="9735" max="9735" width="13.7109375" style="285" customWidth="1"/>
    <col min="9736" max="9736" width="9.7109375" style="285" customWidth="1"/>
    <col min="9737" max="9737" width="13.7109375" style="285" customWidth="1"/>
    <col min="9738" max="9738" width="7" style="285" customWidth="1"/>
    <col min="9739" max="9739" width="13.7109375" style="285" customWidth="1"/>
    <col min="9740" max="9984" width="14.85546875" style="285"/>
    <col min="9985" max="9985" width="14.85546875" style="285" customWidth="1"/>
    <col min="9986" max="9986" width="7.85546875" style="285" customWidth="1"/>
    <col min="9987" max="9987" width="14.85546875" style="285" customWidth="1"/>
    <col min="9988" max="9988" width="23.42578125" style="285" customWidth="1"/>
    <col min="9989" max="9990" width="7.85546875" style="285" customWidth="1"/>
    <col min="9991" max="9991" width="13.7109375" style="285" customWidth="1"/>
    <col min="9992" max="9992" width="9.7109375" style="285" customWidth="1"/>
    <col min="9993" max="9993" width="13.7109375" style="285" customWidth="1"/>
    <col min="9994" max="9994" width="7" style="285" customWidth="1"/>
    <col min="9995" max="9995" width="13.7109375" style="285" customWidth="1"/>
    <col min="9996" max="10240" width="14.85546875" style="285"/>
    <col min="10241" max="10241" width="14.85546875" style="285" customWidth="1"/>
    <col min="10242" max="10242" width="7.85546875" style="285" customWidth="1"/>
    <col min="10243" max="10243" width="14.85546875" style="285" customWidth="1"/>
    <col min="10244" max="10244" width="23.42578125" style="285" customWidth="1"/>
    <col min="10245" max="10246" width="7.85546875" style="285" customWidth="1"/>
    <col min="10247" max="10247" width="13.7109375" style="285" customWidth="1"/>
    <col min="10248" max="10248" width="9.7109375" style="285" customWidth="1"/>
    <col min="10249" max="10249" width="13.7109375" style="285" customWidth="1"/>
    <col min="10250" max="10250" width="7" style="285" customWidth="1"/>
    <col min="10251" max="10251" width="13.7109375" style="285" customWidth="1"/>
    <col min="10252" max="10496" width="14.85546875" style="285"/>
    <col min="10497" max="10497" width="14.85546875" style="285" customWidth="1"/>
    <col min="10498" max="10498" width="7.85546875" style="285" customWidth="1"/>
    <col min="10499" max="10499" width="14.85546875" style="285" customWidth="1"/>
    <col min="10500" max="10500" width="23.42578125" style="285" customWidth="1"/>
    <col min="10501" max="10502" width="7.85546875" style="285" customWidth="1"/>
    <col min="10503" max="10503" width="13.7109375" style="285" customWidth="1"/>
    <col min="10504" max="10504" width="9.7109375" style="285" customWidth="1"/>
    <col min="10505" max="10505" width="13.7109375" style="285" customWidth="1"/>
    <col min="10506" max="10506" width="7" style="285" customWidth="1"/>
    <col min="10507" max="10507" width="13.7109375" style="285" customWidth="1"/>
    <col min="10508" max="10752" width="14.85546875" style="285"/>
    <col min="10753" max="10753" width="14.85546875" style="285" customWidth="1"/>
    <col min="10754" max="10754" width="7.85546875" style="285" customWidth="1"/>
    <col min="10755" max="10755" width="14.85546875" style="285" customWidth="1"/>
    <col min="10756" max="10756" width="23.42578125" style="285" customWidth="1"/>
    <col min="10757" max="10758" width="7.85546875" style="285" customWidth="1"/>
    <col min="10759" max="10759" width="13.7109375" style="285" customWidth="1"/>
    <col min="10760" max="10760" width="9.7109375" style="285" customWidth="1"/>
    <col min="10761" max="10761" width="13.7109375" style="285" customWidth="1"/>
    <col min="10762" max="10762" width="7" style="285" customWidth="1"/>
    <col min="10763" max="10763" width="13.7109375" style="285" customWidth="1"/>
    <col min="10764" max="11008" width="14.85546875" style="285"/>
    <col min="11009" max="11009" width="14.85546875" style="285" customWidth="1"/>
    <col min="11010" max="11010" width="7.85546875" style="285" customWidth="1"/>
    <col min="11011" max="11011" width="14.85546875" style="285" customWidth="1"/>
    <col min="11012" max="11012" width="23.42578125" style="285" customWidth="1"/>
    <col min="11013" max="11014" width="7.85546875" style="285" customWidth="1"/>
    <col min="11015" max="11015" width="13.7109375" style="285" customWidth="1"/>
    <col min="11016" max="11016" width="9.7109375" style="285" customWidth="1"/>
    <col min="11017" max="11017" width="13.7109375" style="285" customWidth="1"/>
    <col min="11018" max="11018" width="7" style="285" customWidth="1"/>
    <col min="11019" max="11019" width="13.7109375" style="285" customWidth="1"/>
    <col min="11020" max="11264" width="14.85546875" style="285"/>
    <col min="11265" max="11265" width="14.85546875" style="285" customWidth="1"/>
    <col min="11266" max="11266" width="7.85546875" style="285" customWidth="1"/>
    <col min="11267" max="11267" width="14.85546875" style="285" customWidth="1"/>
    <col min="11268" max="11268" width="23.42578125" style="285" customWidth="1"/>
    <col min="11269" max="11270" width="7.85546875" style="285" customWidth="1"/>
    <col min="11271" max="11271" width="13.7109375" style="285" customWidth="1"/>
    <col min="11272" max="11272" width="9.7109375" style="285" customWidth="1"/>
    <col min="11273" max="11273" width="13.7109375" style="285" customWidth="1"/>
    <col min="11274" max="11274" width="7" style="285" customWidth="1"/>
    <col min="11275" max="11275" width="13.7109375" style="285" customWidth="1"/>
    <col min="11276" max="11520" width="14.85546875" style="285"/>
    <col min="11521" max="11521" width="14.85546875" style="285" customWidth="1"/>
    <col min="11522" max="11522" width="7.85546875" style="285" customWidth="1"/>
    <col min="11523" max="11523" width="14.85546875" style="285" customWidth="1"/>
    <col min="11524" max="11524" width="23.42578125" style="285" customWidth="1"/>
    <col min="11525" max="11526" width="7.85546875" style="285" customWidth="1"/>
    <col min="11527" max="11527" width="13.7109375" style="285" customWidth="1"/>
    <col min="11528" max="11528" width="9.7109375" style="285" customWidth="1"/>
    <col min="11529" max="11529" width="13.7109375" style="285" customWidth="1"/>
    <col min="11530" max="11530" width="7" style="285" customWidth="1"/>
    <col min="11531" max="11531" width="13.7109375" style="285" customWidth="1"/>
    <col min="11532" max="11776" width="14.85546875" style="285"/>
    <col min="11777" max="11777" width="14.85546875" style="285" customWidth="1"/>
    <col min="11778" max="11778" width="7.85546875" style="285" customWidth="1"/>
    <col min="11779" max="11779" width="14.85546875" style="285" customWidth="1"/>
    <col min="11780" max="11780" width="23.42578125" style="285" customWidth="1"/>
    <col min="11781" max="11782" width="7.85546875" style="285" customWidth="1"/>
    <col min="11783" max="11783" width="13.7109375" style="285" customWidth="1"/>
    <col min="11784" max="11784" width="9.7109375" style="285" customWidth="1"/>
    <col min="11785" max="11785" width="13.7109375" style="285" customWidth="1"/>
    <col min="11786" max="11786" width="7" style="285" customWidth="1"/>
    <col min="11787" max="11787" width="13.7109375" style="285" customWidth="1"/>
    <col min="11788" max="12032" width="14.85546875" style="285"/>
    <col min="12033" max="12033" width="14.85546875" style="285" customWidth="1"/>
    <col min="12034" max="12034" width="7.85546875" style="285" customWidth="1"/>
    <col min="12035" max="12035" width="14.85546875" style="285" customWidth="1"/>
    <col min="12036" max="12036" width="23.42578125" style="285" customWidth="1"/>
    <col min="12037" max="12038" width="7.85546875" style="285" customWidth="1"/>
    <col min="12039" max="12039" width="13.7109375" style="285" customWidth="1"/>
    <col min="12040" max="12040" width="9.7109375" style="285" customWidth="1"/>
    <col min="12041" max="12041" width="13.7109375" style="285" customWidth="1"/>
    <col min="12042" max="12042" width="7" style="285" customWidth="1"/>
    <col min="12043" max="12043" width="13.7109375" style="285" customWidth="1"/>
    <col min="12044" max="12288" width="14.85546875" style="285"/>
    <col min="12289" max="12289" width="14.85546875" style="285" customWidth="1"/>
    <col min="12290" max="12290" width="7.85546875" style="285" customWidth="1"/>
    <col min="12291" max="12291" width="14.85546875" style="285" customWidth="1"/>
    <col min="12292" max="12292" width="23.42578125" style="285" customWidth="1"/>
    <col min="12293" max="12294" width="7.85546875" style="285" customWidth="1"/>
    <col min="12295" max="12295" width="13.7109375" style="285" customWidth="1"/>
    <col min="12296" max="12296" width="9.7109375" style="285" customWidth="1"/>
    <col min="12297" max="12297" width="13.7109375" style="285" customWidth="1"/>
    <col min="12298" max="12298" width="7" style="285" customWidth="1"/>
    <col min="12299" max="12299" width="13.7109375" style="285" customWidth="1"/>
    <col min="12300" max="12544" width="14.85546875" style="285"/>
    <col min="12545" max="12545" width="14.85546875" style="285" customWidth="1"/>
    <col min="12546" max="12546" width="7.85546875" style="285" customWidth="1"/>
    <col min="12547" max="12547" width="14.85546875" style="285" customWidth="1"/>
    <col min="12548" max="12548" width="23.42578125" style="285" customWidth="1"/>
    <col min="12549" max="12550" width="7.85546875" style="285" customWidth="1"/>
    <col min="12551" max="12551" width="13.7109375" style="285" customWidth="1"/>
    <col min="12552" max="12552" width="9.7109375" style="285" customWidth="1"/>
    <col min="12553" max="12553" width="13.7109375" style="285" customWidth="1"/>
    <col min="12554" max="12554" width="7" style="285" customWidth="1"/>
    <col min="12555" max="12555" width="13.7109375" style="285" customWidth="1"/>
    <col min="12556" max="12800" width="14.85546875" style="285"/>
    <col min="12801" max="12801" width="14.85546875" style="285" customWidth="1"/>
    <col min="12802" max="12802" width="7.85546875" style="285" customWidth="1"/>
    <col min="12803" max="12803" width="14.85546875" style="285" customWidth="1"/>
    <col min="12804" max="12804" width="23.42578125" style="285" customWidth="1"/>
    <col min="12805" max="12806" width="7.85546875" style="285" customWidth="1"/>
    <col min="12807" max="12807" width="13.7109375" style="285" customWidth="1"/>
    <col min="12808" max="12808" width="9.7109375" style="285" customWidth="1"/>
    <col min="12809" max="12809" width="13.7109375" style="285" customWidth="1"/>
    <col min="12810" max="12810" width="7" style="285" customWidth="1"/>
    <col min="12811" max="12811" width="13.7109375" style="285" customWidth="1"/>
    <col min="12812" max="13056" width="14.85546875" style="285"/>
    <col min="13057" max="13057" width="14.85546875" style="285" customWidth="1"/>
    <col min="13058" max="13058" width="7.85546875" style="285" customWidth="1"/>
    <col min="13059" max="13059" width="14.85546875" style="285" customWidth="1"/>
    <col min="13060" max="13060" width="23.42578125" style="285" customWidth="1"/>
    <col min="13061" max="13062" width="7.85546875" style="285" customWidth="1"/>
    <col min="13063" max="13063" width="13.7109375" style="285" customWidth="1"/>
    <col min="13064" max="13064" width="9.7109375" style="285" customWidth="1"/>
    <col min="13065" max="13065" width="13.7109375" style="285" customWidth="1"/>
    <col min="13066" max="13066" width="7" style="285" customWidth="1"/>
    <col min="13067" max="13067" width="13.7109375" style="285" customWidth="1"/>
    <col min="13068" max="13312" width="14.85546875" style="285"/>
    <col min="13313" max="13313" width="14.85546875" style="285" customWidth="1"/>
    <col min="13314" max="13314" width="7.85546875" style="285" customWidth="1"/>
    <col min="13315" max="13315" width="14.85546875" style="285" customWidth="1"/>
    <col min="13316" max="13316" width="23.42578125" style="285" customWidth="1"/>
    <col min="13317" max="13318" width="7.85546875" style="285" customWidth="1"/>
    <col min="13319" max="13319" width="13.7109375" style="285" customWidth="1"/>
    <col min="13320" max="13320" width="9.7109375" style="285" customWidth="1"/>
    <col min="13321" max="13321" width="13.7109375" style="285" customWidth="1"/>
    <col min="13322" max="13322" width="7" style="285" customWidth="1"/>
    <col min="13323" max="13323" width="13.7109375" style="285" customWidth="1"/>
    <col min="13324" max="13568" width="14.85546875" style="285"/>
    <col min="13569" max="13569" width="14.85546875" style="285" customWidth="1"/>
    <col min="13570" max="13570" width="7.85546875" style="285" customWidth="1"/>
    <col min="13571" max="13571" width="14.85546875" style="285" customWidth="1"/>
    <col min="13572" max="13572" width="23.42578125" style="285" customWidth="1"/>
    <col min="13573" max="13574" width="7.85546875" style="285" customWidth="1"/>
    <col min="13575" max="13575" width="13.7109375" style="285" customWidth="1"/>
    <col min="13576" max="13576" width="9.7109375" style="285" customWidth="1"/>
    <col min="13577" max="13577" width="13.7109375" style="285" customWidth="1"/>
    <col min="13578" max="13578" width="7" style="285" customWidth="1"/>
    <col min="13579" max="13579" width="13.7109375" style="285" customWidth="1"/>
    <col min="13580" max="13824" width="14.85546875" style="285"/>
    <col min="13825" max="13825" width="14.85546875" style="285" customWidth="1"/>
    <col min="13826" max="13826" width="7.85546875" style="285" customWidth="1"/>
    <col min="13827" max="13827" width="14.85546875" style="285" customWidth="1"/>
    <col min="13828" max="13828" width="23.42578125" style="285" customWidth="1"/>
    <col min="13829" max="13830" width="7.85546875" style="285" customWidth="1"/>
    <col min="13831" max="13831" width="13.7109375" style="285" customWidth="1"/>
    <col min="13832" max="13832" width="9.7109375" style="285" customWidth="1"/>
    <col min="13833" max="13833" width="13.7109375" style="285" customWidth="1"/>
    <col min="13834" max="13834" width="7" style="285" customWidth="1"/>
    <col min="13835" max="13835" width="13.7109375" style="285" customWidth="1"/>
    <col min="13836" max="14080" width="14.85546875" style="285"/>
    <col min="14081" max="14081" width="14.85546875" style="285" customWidth="1"/>
    <col min="14082" max="14082" width="7.85546875" style="285" customWidth="1"/>
    <col min="14083" max="14083" width="14.85546875" style="285" customWidth="1"/>
    <col min="14084" max="14084" width="23.42578125" style="285" customWidth="1"/>
    <col min="14085" max="14086" width="7.85546875" style="285" customWidth="1"/>
    <col min="14087" max="14087" width="13.7109375" style="285" customWidth="1"/>
    <col min="14088" max="14088" width="9.7109375" style="285" customWidth="1"/>
    <col min="14089" max="14089" width="13.7109375" style="285" customWidth="1"/>
    <col min="14090" max="14090" width="7" style="285" customWidth="1"/>
    <col min="14091" max="14091" width="13.7109375" style="285" customWidth="1"/>
    <col min="14092" max="14336" width="14.85546875" style="285"/>
    <col min="14337" max="14337" width="14.85546875" style="285" customWidth="1"/>
    <col min="14338" max="14338" width="7.85546875" style="285" customWidth="1"/>
    <col min="14339" max="14339" width="14.85546875" style="285" customWidth="1"/>
    <col min="14340" max="14340" width="23.42578125" style="285" customWidth="1"/>
    <col min="14341" max="14342" width="7.85546875" style="285" customWidth="1"/>
    <col min="14343" max="14343" width="13.7109375" style="285" customWidth="1"/>
    <col min="14344" max="14344" width="9.7109375" style="285" customWidth="1"/>
    <col min="14345" max="14345" width="13.7109375" style="285" customWidth="1"/>
    <col min="14346" max="14346" width="7" style="285" customWidth="1"/>
    <col min="14347" max="14347" width="13.7109375" style="285" customWidth="1"/>
    <col min="14348" max="14592" width="14.85546875" style="285"/>
    <col min="14593" max="14593" width="14.85546875" style="285" customWidth="1"/>
    <col min="14594" max="14594" width="7.85546875" style="285" customWidth="1"/>
    <col min="14595" max="14595" width="14.85546875" style="285" customWidth="1"/>
    <col min="14596" max="14596" width="23.42578125" style="285" customWidth="1"/>
    <col min="14597" max="14598" width="7.85546875" style="285" customWidth="1"/>
    <col min="14599" max="14599" width="13.7109375" style="285" customWidth="1"/>
    <col min="14600" max="14600" width="9.7109375" style="285" customWidth="1"/>
    <col min="14601" max="14601" width="13.7109375" style="285" customWidth="1"/>
    <col min="14602" max="14602" width="7" style="285" customWidth="1"/>
    <col min="14603" max="14603" width="13.7109375" style="285" customWidth="1"/>
    <col min="14604" max="14848" width="14.85546875" style="285"/>
    <col min="14849" max="14849" width="14.85546875" style="285" customWidth="1"/>
    <col min="14850" max="14850" width="7.85546875" style="285" customWidth="1"/>
    <col min="14851" max="14851" width="14.85546875" style="285" customWidth="1"/>
    <col min="14852" max="14852" width="23.42578125" style="285" customWidth="1"/>
    <col min="14853" max="14854" width="7.85546875" style="285" customWidth="1"/>
    <col min="14855" max="14855" width="13.7109375" style="285" customWidth="1"/>
    <col min="14856" max="14856" width="9.7109375" style="285" customWidth="1"/>
    <col min="14857" max="14857" width="13.7109375" style="285" customWidth="1"/>
    <col min="14858" max="14858" width="7" style="285" customWidth="1"/>
    <col min="14859" max="14859" width="13.7109375" style="285" customWidth="1"/>
    <col min="14860" max="15104" width="14.85546875" style="285"/>
    <col min="15105" max="15105" width="14.85546875" style="285" customWidth="1"/>
    <col min="15106" max="15106" width="7.85546875" style="285" customWidth="1"/>
    <col min="15107" max="15107" width="14.85546875" style="285" customWidth="1"/>
    <col min="15108" max="15108" width="23.42578125" style="285" customWidth="1"/>
    <col min="15109" max="15110" width="7.85546875" style="285" customWidth="1"/>
    <col min="15111" max="15111" width="13.7109375" style="285" customWidth="1"/>
    <col min="15112" max="15112" width="9.7109375" style="285" customWidth="1"/>
    <col min="15113" max="15113" width="13.7109375" style="285" customWidth="1"/>
    <col min="15114" max="15114" width="7" style="285" customWidth="1"/>
    <col min="15115" max="15115" width="13.7109375" style="285" customWidth="1"/>
    <col min="15116" max="15360" width="14.85546875" style="285"/>
    <col min="15361" max="15361" width="14.85546875" style="285" customWidth="1"/>
    <col min="15362" max="15362" width="7.85546875" style="285" customWidth="1"/>
    <col min="15363" max="15363" width="14.85546875" style="285" customWidth="1"/>
    <col min="15364" max="15364" width="23.42578125" style="285" customWidth="1"/>
    <col min="15365" max="15366" width="7.85546875" style="285" customWidth="1"/>
    <col min="15367" max="15367" width="13.7109375" style="285" customWidth="1"/>
    <col min="15368" max="15368" width="9.7109375" style="285" customWidth="1"/>
    <col min="15369" max="15369" width="13.7109375" style="285" customWidth="1"/>
    <col min="15370" max="15370" width="7" style="285" customWidth="1"/>
    <col min="15371" max="15371" width="13.7109375" style="285" customWidth="1"/>
    <col min="15372" max="15616" width="14.85546875" style="285"/>
    <col min="15617" max="15617" width="14.85546875" style="285" customWidth="1"/>
    <col min="15618" max="15618" width="7.85546875" style="285" customWidth="1"/>
    <col min="15619" max="15619" width="14.85546875" style="285" customWidth="1"/>
    <col min="15620" max="15620" width="23.42578125" style="285" customWidth="1"/>
    <col min="15621" max="15622" width="7.85546875" style="285" customWidth="1"/>
    <col min="15623" max="15623" width="13.7109375" style="285" customWidth="1"/>
    <col min="15624" max="15624" width="9.7109375" style="285" customWidth="1"/>
    <col min="15625" max="15625" width="13.7109375" style="285" customWidth="1"/>
    <col min="15626" max="15626" width="7" style="285" customWidth="1"/>
    <col min="15627" max="15627" width="13.7109375" style="285" customWidth="1"/>
    <col min="15628" max="15872" width="14.85546875" style="285"/>
    <col min="15873" max="15873" width="14.85546875" style="285" customWidth="1"/>
    <col min="15874" max="15874" width="7.85546875" style="285" customWidth="1"/>
    <col min="15875" max="15875" width="14.85546875" style="285" customWidth="1"/>
    <col min="15876" max="15876" width="23.42578125" style="285" customWidth="1"/>
    <col min="15877" max="15878" width="7.85546875" style="285" customWidth="1"/>
    <col min="15879" max="15879" width="13.7109375" style="285" customWidth="1"/>
    <col min="15880" max="15880" width="9.7109375" style="285" customWidth="1"/>
    <col min="15881" max="15881" width="13.7109375" style="285" customWidth="1"/>
    <col min="15882" max="15882" width="7" style="285" customWidth="1"/>
    <col min="15883" max="15883" width="13.7109375" style="285" customWidth="1"/>
    <col min="15884" max="16128" width="14.85546875" style="285"/>
    <col min="16129" max="16129" width="14.85546875" style="285" customWidth="1"/>
    <col min="16130" max="16130" width="7.85546875" style="285" customWidth="1"/>
    <col min="16131" max="16131" width="14.85546875" style="285" customWidth="1"/>
    <col min="16132" max="16132" width="23.42578125" style="285" customWidth="1"/>
    <col min="16133" max="16134" width="7.85546875" style="285" customWidth="1"/>
    <col min="16135" max="16135" width="13.7109375" style="285" customWidth="1"/>
    <col min="16136" max="16136" width="9.7109375" style="285" customWidth="1"/>
    <col min="16137" max="16137" width="13.7109375" style="285" customWidth="1"/>
    <col min="16138" max="16138" width="7" style="285" customWidth="1"/>
    <col min="16139" max="16139" width="13.7109375" style="285" customWidth="1"/>
    <col min="16140" max="16384" width="14.85546875" style="285"/>
  </cols>
  <sheetData>
    <row r="1" spans="1:18" ht="18.75" customHeight="1" x14ac:dyDescent="0.35">
      <c r="A1" s="150" t="s">
        <v>392</v>
      </c>
      <c r="B1" s="330"/>
      <c r="C1" s="330"/>
      <c r="D1" s="330"/>
      <c r="E1" s="330"/>
      <c r="F1" s="330"/>
      <c r="G1" s="330"/>
      <c r="H1" s="330"/>
      <c r="I1" s="429" t="s">
        <v>16</v>
      </c>
      <c r="J1" s="430"/>
      <c r="K1" s="431"/>
      <c r="L1" s="330"/>
      <c r="M1" s="330"/>
      <c r="N1" s="330"/>
      <c r="O1" s="330"/>
      <c r="P1" s="330"/>
      <c r="Q1" s="330"/>
      <c r="R1" s="330"/>
    </row>
    <row r="2" spans="1:18" ht="12.75" customHeight="1" x14ac:dyDescent="0.25">
      <c r="A2" s="330"/>
      <c r="B2" s="330"/>
      <c r="C2" s="330"/>
      <c r="D2" s="330"/>
      <c r="E2" s="152"/>
      <c r="F2" s="330"/>
      <c r="G2" s="330"/>
      <c r="H2" s="330"/>
      <c r="I2" s="432" t="s">
        <v>17</v>
      </c>
      <c r="J2" s="3"/>
      <c r="K2" s="433"/>
      <c r="L2" s="330"/>
      <c r="M2" s="330"/>
      <c r="N2" s="330"/>
      <c r="O2" s="330"/>
      <c r="P2" s="330"/>
      <c r="Q2" s="330"/>
      <c r="R2" s="330"/>
    </row>
    <row r="3" spans="1:18" ht="12.75" customHeight="1" x14ac:dyDescent="0.25">
      <c r="A3" s="153"/>
      <c r="B3" s="330"/>
      <c r="C3" s="330"/>
      <c r="D3" s="330"/>
      <c r="E3" s="152"/>
      <c r="F3" s="330"/>
      <c r="G3" s="330"/>
      <c r="H3" s="330"/>
      <c r="I3" s="432" t="s">
        <v>18</v>
      </c>
      <c r="J3" s="3"/>
      <c r="K3" s="433"/>
      <c r="L3" s="330"/>
      <c r="M3" s="330"/>
      <c r="N3" s="330"/>
      <c r="O3" s="330"/>
      <c r="P3" s="330"/>
      <c r="Q3" s="330"/>
      <c r="R3" s="330"/>
    </row>
    <row r="4" spans="1:18" ht="12.75" customHeight="1" x14ac:dyDescent="0.25">
      <c r="A4" s="153"/>
      <c r="B4" s="330"/>
      <c r="C4" s="330"/>
      <c r="D4" s="330"/>
      <c r="E4" s="152"/>
      <c r="F4" s="330"/>
      <c r="G4" s="330"/>
      <c r="H4" s="330"/>
      <c r="I4" s="459" t="s">
        <v>19</v>
      </c>
      <c r="J4" s="460" t="s">
        <v>20</v>
      </c>
      <c r="K4" s="433"/>
      <c r="L4" s="330"/>
      <c r="M4" s="330"/>
      <c r="N4" s="330"/>
      <c r="O4" s="330"/>
      <c r="P4" s="330"/>
      <c r="Q4" s="330"/>
      <c r="R4" s="330"/>
    </row>
    <row r="5" spans="1:18" ht="12.75" customHeight="1" x14ac:dyDescent="0.25">
      <c r="A5" s="444" t="s">
        <v>525</v>
      </c>
      <c r="B5" s="176"/>
      <c r="C5" s="176"/>
      <c r="D5" s="176"/>
      <c r="E5" s="445"/>
      <c r="F5" s="176"/>
      <c r="G5" s="176"/>
      <c r="H5" s="176"/>
      <c r="I5" s="459" t="s">
        <v>21</v>
      </c>
      <c r="J5" s="460" t="s">
        <v>22</v>
      </c>
      <c r="K5" s="433"/>
      <c r="L5" s="330"/>
      <c r="M5" s="330"/>
      <c r="N5" s="330"/>
      <c r="O5" s="330"/>
      <c r="P5" s="330"/>
      <c r="Q5" s="330"/>
      <c r="R5" s="330"/>
    </row>
    <row r="6" spans="1:18" ht="12.75" customHeight="1" x14ac:dyDescent="0.25">
      <c r="A6" s="153"/>
      <c r="B6" s="330"/>
      <c r="C6" s="330"/>
      <c r="D6" s="330"/>
      <c r="E6" s="152"/>
      <c r="F6" s="330"/>
      <c r="G6" s="330"/>
      <c r="H6" s="330"/>
      <c r="I6" s="459" t="s">
        <v>23</v>
      </c>
      <c r="J6" s="460" t="s">
        <v>24</v>
      </c>
      <c r="K6" s="433"/>
      <c r="L6" s="330"/>
      <c r="M6" s="330"/>
      <c r="N6" s="345"/>
      <c r="O6" s="345"/>
      <c r="P6" s="345"/>
      <c r="Q6" s="345"/>
      <c r="R6" s="330"/>
    </row>
    <row r="7" spans="1:18" ht="12.75" customHeight="1" thickBot="1" x14ac:dyDescent="0.3">
      <c r="A7" s="153"/>
      <c r="B7" s="330"/>
      <c r="C7" s="330"/>
      <c r="D7" s="330"/>
      <c r="E7" s="152"/>
      <c r="F7" s="330"/>
      <c r="G7" s="330"/>
      <c r="H7" s="330"/>
      <c r="I7" s="461" t="s">
        <v>25</v>
      </c>
      <c r="J7" s="462" t="s">
        <v>26</v>
      </c>
      <c r="K7" s="434"/>
      <c r="L7" s="330"/>
      <c r="M7" s="330"/>
      <c r="N7" s="345"/>
      <c r="O7" s="345"/>
      <c r="P7" s="345"/>
      <c r="Q7" s="345"/>
      <c r="R7" s="330"/>
    </row>
    <row r="8" spans="1:18" ht="12.75" customHeight="1" x14ac:dyDescent="0.25">
      <c r="A8" s="330"/>
      <c r="B8" s="330"/>
      <c r="C8" s="330"/>
      <c r="D8" s="330"/>
      <c r="E8" s="152"/>
      <c r="F8" s="330"/>
      <c r="G8" s="330"/>
      <c r="H8" s="330"/>
      <c r="I8" s="330"/>
      <c r="J8" s="330"/>
      <c r="K8" s="145"/>
      <c r="L8" s="330"/>
      <c r="M8" s="330"/>
      <c r="N8" s="345"/>
      <c r="O8" s="345"/>
      <c r="P8" s="345"/>
      <c r="Q8" s="345"/>
      <c r="R8" s="330"/>
    </row>
    <row r="9" spans="1:18" ht="12.75" customHeight="1" x14ac:dyDescent="0.25">
      <c r="A9" s="330"/>
      <c r="B9" s="330"/>
      <c r="C9" s="330"/>
      <c r="D9" s="330"/>
      <c r="E9" s="330"/>
      <c r="F9" s="330"/>
      <c r="G9" s="330"/>
      <c r="H9" s="330"/>
      <c r="I9" s="154"/>
      <c r="J9" s="155"/>
      <c r="K9" s="155"/>
      <c r="L9" s="330"/>
      <c r="M9" s="330"/>
      <c r="N9" s="330"/>
      <c r="O9" s="330"/>
      <c r="P9" s="330"/>
      <c r="Q9" s="330"/>
      <c r="R9" s="330"/>
    </row>
    <row r="10" spans="1:18" ht="24.95" customHeight="1" x14ac:dyDescent="0.25">
      <c r="A10" s="463" t="s">
        <v>27</v>
      </c>
      <c r="B10" s="464"/>
      <c r="C10" s="463" t="s">
        <v>28</v>
      </c>
      <c r="D10" s="464"/>
      <c r="E10" s="156" t="s">
        <v>29</v>
      </c>
      <c r="F10" s="157" t="s">
        <v>30</v>
      </c>
      <c r="G10" s="156" t="s">
        <v>31</v>
      </c>
      <c r="H10" s="157" t="s">
        <v>32</v>
      </c>
      <c r="I10" s="156" t="s">
        <v>33</v>
      </c>
      <c r="J10" s="156" t="s">
        <v>34</v>
      </c>
      <c r="K10" s="156" t="s">
        <v>35</v>
      </c>
      <c r="L10" s="330"/>
      <c r="M10" s="156"/>
      <c r="N10" s="156" t="s">
        <v>2</v>
      </c>
      <c r="O10" s="156" t="s">
        <v>5</v>
      </c>
      <c r="P10" s="156" t="s">
        <v>393</v>
      </c>
      <c r="Q10" s="156"/>
      <c r="R10" s="156"/>
    </row>
    <row r="11" spans="1:18" x14ac:dyDescent="0.25">
      <c r="A11" s="465" t="s">
        <v>36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7"/>
      <c r="L11" s="330"/>
      <c r="M11" s="6"/>
      <c r="N11" s="6"/>
      <c r="O11" s="6"/>
      <c r="P11" s="6"/>
      <c r="Q11" s="6"/>
      <c r="R11" s="6"/>
    </row>
    <row r="12" spans="1:18" ht="15.75" x14ac:dyDescent="0.25">
      <c r="A12" s="153" t="s">
        <v>394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9"/>
      <c r="L12" s="187" t="s">
        <v>38</v>
      </c>
      <c r="M12" s="187">
        <f>SUM(N12:R12)</f>
        <v>500855.55000000005</v>
      </c>
      <c r="N12" s="346">
        <f>SUM(N13:N590)</f>
        <v>256677.25000000009</v>
      </c>
      <c r="O12" s="187">
        <f>SUM(O13:O590)</f>
        <v>173004.29999999996</v>
      </c>
      <c r="P12" s="187">
        <f>SUM(P13:P590)</f>
        <v>71174</v>
      </c>
      <c r="Q12" s="187">
        <f>SUM(Q13:Q590)</f>
        <v>0</v>
      </c>
      <c r="R12" s="187">
        <f>SUM(R13:R590)</f>
        <v>0</v>
      </c>
    </row>
    <row r="13" spans="1:18" x14ac:dyDescent="0.25">
      <c r="A13" s="152"/>
      <c r="B13" s="158"/>
      <c r="C13" s="158"/>
      <c r="D13" s="158"/>
      <c r="E13" s="158"/>
      <c r="F13" s="158"/>
      <c r="G13" s="158"/>
      <c r="H13" s="158"/>
      <c r="I13" s="158"/>
      <c r="J13" s="158"/>
      <c r="K13" s="159"/>
      <c r="L13" s="330"/>
      <c r="M13" s="6"/>
      <c r="N13" s="6"/>
      <c r="O13" s="6"/>
      <c r="P13" s="6"/>
      <c r="Q13" s="6"/>
      <c r="R13" s="6"/>
    </row>
    <row r="14" spans="1:18" s="203" customFormat="1" x14ac:dyDescent="0.25">
      <c r="A14" s="397" t="s">
        <v>39</v>
      </c>
      <c r="B14" s="501" t="s">
        <v>395</v>
      </c>
      <c r="C14" s="502" t="s">
        <v>39</v>
      </c>
      <c r="D14" s="502" t="s">
        <v>39</v>
      </c>
      <c r="E14" s="502" t="s">
        <v>39</v>
      </c>
      <c r="F14" s="502" t="s">
        <v>39</v>
      </c>
      <c r="G14" s="502" t="s">
        <v>39</v>
      </c>
      <c r="H14" s="502" t="s">
        <v>39</v>
      </c>
      <c r="I14" s="502" t="s">
        <v>39</v>
      </c>
      <c r="J14" s="502" t="s">
        <v>39</v>
      </c>
      <c r="K14" s="206" t="s">
        <v>39</v>
      </c>
      <c r="M14" s="204"/>
      <c r="N14" s="204" t="s">
        <v>39</v>
      </c>
      <c r="O14" s="204">
        <f>SUM(K15:K147)</f>
        <v>165103.59999999998</v>
      </c>
      <c r="P14" s="204" t="s">
        <v>39</v>
      </c>
      <c r="Q14" s="204" t="s">
        <v>39</v>
      </c>
      <c r="R14" s="204" t="s">
        <v>39</v>
      </c>
    </row>
    <row r="15" spans="1:18" ht="12.75" customHeight="1" x14ac:dyDescent="0.25">
      <c r="A15" s="470" t="s">
        <v>41</v>
      </c>
      <c r="B15" s="458" t="s">
        <v>39</v>
      </c>
      <c r="C15" s="458" t="s">
        <v>42</v>
      </c>
      <c r="D15" s="458" t="s">
        <v>39</v>
      </c>
      <c r="E15" s="161" t="s">
        <v>43</v>
      </c>
      <c r="F15" s="161">
        <v>0</v>
      </c>
      <c r="G15" s="162">
        <v>0</v>
      </c>
      <c r="H15" s="161">
        <v>1</v>
      </c>
      <c r="I15" s="162">
        <f t="shared" ref="I15:I61" si="0">ROUND(G15-((G15*J15)/100),2)</f>
        <v>0</v>
      </c>
      <c r="J15" s="162">
        <f>K$1</f>
        <v>0</v>
      </c>
      <c r="K15" s="162">
        <f t="shared" ref="K15:K61" si="1">ROUND((H15*I15),2)</f>
        <v>0</v>
      </c>
      <c r="L15" s="330"/>
      <c r="M15" s="330"/>
      <c r="N15" s="330"/>
      <c r="O15" s="330"/>
      <c r="P15" s="330"/>
      <c r="Q15" s="330"/>
      <c r="R15" s="330"/>
    </row>
    <row r="16" spans="1:18" ht="12.75" customHeight="1" x14ac:dyDescent="0.25">
      <c r="A16" s="458" t="s">
        <v>44</v>
      </c>
      <c r="B16" s="458" t="s">
        <v>39</v>
      </c>
      <c r="C16" s="458" t="s">
        <v>45</v>
      </c>
      <c r="D16" s="458" t="s">
        <v>39</v>
      </c>
      <c r="E16" s="161" t="s">
        <v>43</v>
      </c>
      <c r="F16" s="161">
        <v>0</v>
      </c>
      <c r="G16" s="162">
        <v>7596.2</v>
      </c>
      <c r="H16" s="161">
        <v>1</v>
      </c>
      <c r="I16" s="162">
        <f t="shared" si="0"/>
        <v>7596.2</v>
      </c>
      <c r="J16" s="162">
        <f>K$1</f>
        <v>0</v>
      </c>
      <c r="K16" s="162">
        <f t="shared" si="1"/>
        <v>7596.2</v>
      </c>
      <c r="L16" s="330"/>
      <c r="M16" s="330"/>
      <c r="N16" s="330"/>
      <c r="O16" s="330"/>
      <c r="P16" s="330"/>
      <c r="Q16" s="330"/>
      <c r="R16" s="330"/>
    </row>
    <row r="17" spans="1:12" ht="12.75" customHeight="1" x14ac:dyDescent="0.25">
      <c r="A17" s="458" t="s">
        <v>46</v>
      </c>
      <c r="B17" s="458" t="s">
        <v>39</v>
      </c>
      <c r="C17" s="458" t="s">
        <v>47</v>
      </c>
      <c r="D17" s="458" t="s">
        <v>39</v>
      </c>
      <c r="E17" s="161">
        <v>36</v>
      </c>
      <c r="F17" s="161" t="s">
        <v>48</v>
      </c>
      <c r="G17" s="162">
        <v>5250</v>
      </c>
      <c r="H17" s="161">
        <v>1</v>
      </c>
      <c r="I17" s="162">
        <f t="shared" si="0"/>
        <v>5250</v>
      </c>
      <c r="J17" s="162">
        <f>K$2</f>
        <v>0</v>
      </c>
      <c r="K17" s="162">
        <f t="shared" si="1"/>
        <v>5250</v>
      </c>
      <c r="L17" s="330"/>
    </row>
    <row r="18" spans="1:12" ht="12.75" customHeight="1" x14ac:dyDescent="0.25">
      <c r="A18" s="458" t="s">
        <v>49</v>
      </c>
      <c r="B18" s="458" t="s">
        <v>39</v>
      </c>
      <c r="C18" s="458" t="s">
        <v>50</v>
      </c>
      <c r="D18" s="458" t="s">
        <v>39</v>
      </c>
      <c r="E18" s="161" t="s">
        <v>43</v>
      </c>
      <c r="F18" s="161">
        <v>0</v>
      </c>
      <c r="G18" s="162">
        <v>0</v>
      </c>
      <c r="H18" s="161">
        <v>1</v>
      </c>
      <c r="I18" s="162">
        <f t="shared" si="0"/>
        <v>0</v>
      </c>
      <c r="J18" s="162">
        <f t="shared" ref="J18:J43" si="2">K$1</f>
        <v>0</v>
      </c>
      <c r="K18" s="162">
        <f t="shared" si="1"/>
        <v>0</v>
      </c>
      <c r="L18" s="330"/>
    </row>
    <row r="19" spans="1:12" ht="12.75" customHeight="1" x14ac:dyDescent="0.25">
      <c r="A19" s="458" t="s">
        <v>51</v>
      </c>
      <c r="B19" s="458" t="s">
        <v>39</v>
      </c>
      <c r="C19" s="458" t="s">
        <v>52</v>
      </c>
      <c r="D19" s="458" t="s">
        <v>39</v>
      </c>
      <c r="E19" s="161" t="s">
        <v>43</v>
      </c>
      <c r="F19" s="161">
        <v>0</v>
      </c>
      <c r="G19" s="162">
        <v>0</v>
      </c>
      <c r="H19" s="161">
        <v>1</v>
      </c>
      <c r="I19" s="162">
        <f t="shared" si="0"/>
        <v>0</v>
      </c>
      <c r="J19" s="162">
        <f t="shared" si="2"/>
        <v>0</v>
      </c>
      <c r="K19" s="162">
        <f t="shared" si="1"/>
        <v>0</v>
      </c>
      <c r="L19" s="330"/>
    </row>
    <row r="20" spans="1:12" ht="12.75" customHeight="1" x14ac:dyDescent="0.25">
      <c r="A20" s="458" t="s">
        <v>53</v>
      </c>
      <c r="B20" s="458" t="s">
        <v>39</v>
      </c>
      <c r="C20" s="458" t="s">
        <v>54</v>
      </c>
      <c r="D20" s="458" t="s">
        <v>39</v>
      </c>
      <c r="E20" s="161" t="s">
        <v>43</v>
      </c>
      <c r="F20" s="161">
        <v>0</v>
      </c>
      <c r="G20" s="162">
        <v>0</v>
      </c>
      <c r="H20" s="161">
        <v>1</v>
      </c>
      <c r="I20" s="162">
        <f t="shared" si="0"/>
        <v>0</v>
      </c>
      <c r="J20" s="162">
        <f t="shared" si="2"/>
        <v>0</v>
      </c>
      <c r="K20" s="162">
        <f t="shared" si="1"/>
        <v>0</v>
      </c>
      <c r="L20" s="330"/>
    </row>
    <row r="21" spans="1:12" ht="12.75" customHeight="1" x14ac:dyDescent="0.25">
      <c r="A21" s="458" t="s">
        <v>55</v>
      </c>
      <c r="B21" s="458" t="s">
        <v>39</v>
      </c>
      <c r="C21" s="458" t="s">
        <v>56</v>
      </c>
      <c r="D21" s="458" t="s">
        <v>39</v>
      </c>
      <c r="E21" s="161" t="s">
        <v>43</v>
      </c>
      <c r="F21" s="161">
        <v>0</v>
      </c>
      <c r="G21" s="162">
        <v>7596.2</v>
      </c>
      <c r="H21" s="161">
        <v>1</v>
      </c>
      <c r="I21" s="162">
        <f t="shared" si="0"/>
        <v>7596.2</v>
      </c>
      <c r="J21" s="162">
        <f t="shared" si="2"/>
        <v>0</v>
      </c>
      <c r="K21" s="162">
        <f t="shared" si="1"/>
        <v>7596.2</v>
      </c>
      <c r="L21" s="330"/>
    </row>
    <row r="22" spans="1:12" ht="12.75" customHeight="1" x14ac:dyDescent="0.25">
      <c r="A22" s="458" t="s">
        <v>57</v>
      </c>
      <c r="B22" s="458" t="s">
        <v>39</v>
      </c>
      <c r="C22" s="458" t="s">
        <v>58</v>
      </c>
      <c r="D22" s="458" t="s">
        <v>39</v>
      </c>
      <c r="E22" s="161" t="s">
        <v>43</v>
      </c>
      <c r="F22" s="161">
        <v>0</v>
      </c>
      <c r="G22" s="162">
        <v>0</v>
      </c>
      <c r="H22" s="161">
        <v>1</v>
      </c>
      <c r="I22" s="162">
        <f t="shared" si="0"/>
        <v>0</v>
      </c>
      <c r="J22" s="162">
        <f t="shared" si="2"/>
        <v>0</v>
      </c>
      <c r="K22" s="162">
        <f t="shared" si="1"/>
        <v>0</v>
      </c>
      <c r="L22" s="330"/>
    </row>
    <row r="23" spans="1:12" ht="12.75" customHeight="1" x14ac:dyDescent="0.25">
      <c r="A23" s="458" t="s">
        <v>59</v>
      </c>
      <c r="B23" s="458" t="s">
        <v>39</v>
      </c>
      <c r="C23" s="458" t="s">
        <v>60</v>
      </c>
      <c r="D23" s="458" t="s">
        <v>39</v>
      </c>
      <c r="E23" s="161" t="s">
        <v>43</v>
      </c>
      <c r="F23" s="161">
        <v>0</v>
      </c>
      <c r="G23" s="162">
        <v>0</v>
      </c>
      <c r="H23" s="161">
        <v>1</v>
      </c>
      <c r="I23" s="162">
        <f t="shared" si="0"/>
        <v>0</v>
      </c>
      <c r="J23" s="162">
        <f t="shared" si="2"/>
        <v>0</v>
      </c>
      <c r="K23" s="162">
        <f t="shared" si="1"/>
        <v>0</v>
      </c>
      <c r="L23" s="330"/>
    </row>
    <row r="24" spans="1:12" ht="12.75" customHeight="1" x14ac:dyDescent="0.25">
      <c r="A24" s="458" t="s">
        <v>61</v>
      </c>
      <c r="B24" s="458" t="s">
        <v>39</v>
      </c>
      <c r="C24" s="458" t="s">
        <v>62</v>
      </c>
      <c r="D24" s="458" t="s">
        <v>39</v>
      </c>
      <c r="E24" s="161" t="s">
        <v>43</v>
      </c>
      <c r="F24" s="161">
        <v>0</v>
      </c>
      <c r="G24" s="162">
        <v>15196.2</v>
      </c>
      <c r="H24" s="161">
        <v>1</v>
      </c>
      <c r="I24" s="162">
        <f t="shared" si="0"/>
        <v>15196.2</v>
      </c>
      <c r="J24" s="162">
        <f t="shared" si="2"/>
        <v>0</v>
      </c>
      <c r="K24" s="162">
        <f t="shared" si="1"/>
        <v>15196.2</v>
      </c>
      <c r="L24" s="330"/>
    </row>
    <row r="25" spans="1:12" ht="12.75" customHeight="1" x14ac:dyDescent="0.25">
      <c r="A25" s="457" t="s">
        <v>63</v>
      </c>
      <c r="B25" s="457" t="s">
        <v>39</v>
      </c>
      <c r="C25" s="457" t="s">
        <v>64</v>
      </c>
      <c r="D25" s="457" t="s">
        <v>39</v>
      </c>
      <c r="E25" s="163" t="s">
        <v>43</v>
      </c>
      <c r="F25" s="163">
        <v>0</v>
      </c>
      <c r="G25" s="164">
        <v>650</v>
      </c>
      <c r="H25" s="163">
        <v>4</v>
      </c>
      <c r="I25" s="164">
        <f t="shared" si="0"/>
        <v>650</v>
      </c>
      <c r="J25" s="164">
        <f t="shared" si="2"/>
        <v>0</v>
      </c>
      <c r="K25" s="164">
        <f t="shared" si="1"/>
        <v>2600</v>
      </c>
      <c r="L25" s="330"/>
    </row>
    <row r="26" spans="1:12" s="308" customFormat="1" ht="12.75" customHeight="1" x14ac:dyDescent="0.25">
      <c r="A26" s="503" t="s">
        <v>396</v>
      </c>
      <c r="B26" s="503" t="s">
        <v>39</v>
      </c>
      <c r="C26" s="503" t="s">
        <v>397</v>
      </c>
      <c r="D26" s="503" t="s">
        <v>39</v>
      </c>
      <c r="E26" s="309"/>
      <c r="F26" s="309"/>
      <c r="G26" s="310">
        <v>1900</v>
      </c>
      <c r="H26" s="309">
        <v>0</v>
      </c>
      <c r="I26" s="198">
        <f t="shared" si="0"/>
        <v>1900</v>
      </c>
      <c r="J26" s="198">
        <f t="shared" si="2"/>
        <v>0</v>
      </c>
      <c r="K26" s="198">
        <f t="shared" ref="K26" si="3">H26*I26</f>
        <v>0</v>
      </c>
    </row>
    <row r="27" spans="1:12" ht="12.75" customHeight="1" x14ac:dyDescent="0.25">
      <c r="A27" s="458" t="s">
        <v>66</v>
      </c>
      <c r="B27" s="458" t="s">
        <v>39</v>
      </c>
      <c r="C27" s="458" t="s">
        <v>67</v>
      </c>
      <c r="D27" s="458" t="s">
        <v>39</v>
      </c>
      <c r="E27" s="161" t="s">
        <v>43</v>
      </c>
      <c r="F27" s="161">
        <v>0</v>
      </c>
      <c r="G27" s="162">
        <v>15196.2</v>
      </c>
      <c r="H27" s="161">
        <v>1</v>
      </c>
      <c r="I27" s="162">
        <f t="shared" si="0"/>
        <v>15196.2</v>
      </c>
      <c r="J27" s="162">
        <f t="shared" si="2"/>
        <v>0</v>
      </c>
      <c r="K27" s="162">
        <f t="shared" si="1"/>
        <v>15196.2</v>
      </c>
      <c r="L27" s="330"/>
    </row>
    <row r="28" spans="1:12" ht="12.75" customHeight="1" x14ac:dyDescent="0.25">
      <c r="A28" s="457" t="s">
        <v>68</v>
      </c>
      <c r="B28" s="457" t="s">
        <v>39</v>
      </c>
      <c r="C28" s="457" t="s">
        <v>69</v>
      </c>
      <c r="D28" s="457" t="s">
        <v>39</v>
      </c>
      <c r="E28" s="163" t="s">
        <v>43</v>
      </c>
      <c r="F28" s="163">
        <v>0</v>
      </c>
      <c r="G28" s="164">
        <v>7596.2</v>
      </c>
      <c r="H28" s="163">
        <v>1</v>
      </c>
      <c r="I28" s="164">
        <f t="shared" si="0"/>
        <v>7596.2</v>
      </c>
      <c r="J28" s="164">
        <f t="shared" si="2"/>
        <v>0</v>
      </c>
      <c r="K28" s="164">
        <f t="shared" si="1"/>
        <v>7596.2</v>
      </c>
      <c r="L28" s="330"/>
    </row>
    <row r="29" spans="1:12" ht="12.75" customHeight="1" x14ac:dyDescent="0.25">
      <c r="A29" s="457" t="s">
        <v>68</v>
      </c>
      <c r="B29" s="457" t="s">
        <v>39</v>
      </c>
      <c r="C29" s="457" t="s">
        <v>69</v>
      </c>
      <c r="D29" s="457" t="s">
        <v>39</v>
      </c>
      <c r="E29" s="163" t="s">
        <v>43</v>
      </c>
      <c r="F29" s="163">
        <v>0</v>
      </c>
      <c r="G29" s="164">
        <v>7596.2</v>
      </c>
      <c r="H29" s="163">
        <v>1</v>
      </c>
      <c r="I29" s="164">
        <f t="shared" si="0"/>
        <v>7596.2</v>
      </c>
      <c r="J29" s="164">
        <f t="shared" si="2"/>
        <v>0</v>
      </c>
      <c r="K29" s="164">
        <f t="shared" si="1"/>
        <v>7596.2</v>
      </c>
      <c r="L29" s="330"/>
    </row>
    <row r="30" spans="1:12" ht="12.75" customHeight="1" x14ac:dyDescent="0.25">
      <c r="A30" s="457" t="s">
        <v>68</v>
      </c>
      <c r="B30" s="457" t="s">
        <v>39</v>
      </c>
      <c r="C30" s="457" t="s">
        <v>69</v>
      </c>
      <c r="D30" s="457" t="s">
        <v>39</v>
      </c>
      <c r="E30" s="163" t="s">
        <v>43</v>
      </c>
      <c r="F30" s="163">
        <v>0</v>
      </c>
      <c r="G30" s="164">
        <v>7596.2</v>
      </c>
      <c r="H30" s="163">
        <v>1</v>
      </c>
      <c r="I30" s="164">
        <f t="shared" si="0"/>
        <v>7596.2</v>
      </c>
      <c r="J30" s="164">
        <f t="shared" si="2"/>
        <v>0</v>
      </c>
      <c r="K30" s="164">
        <f t="shared" si="1"/>
        <v>7596.2</v>
      </c>
      <c r="L30" s="330"/>
    </row>
    <row r="31" spans="1:12" ht="12.75" customHeight="1" x14ac:dyDescent="0.25">
      <c r="A31" s="457" t="s">
        <v>68</v>
      </c>
      <c r="B31" s="457" t="s">
        <v>39</v>
      </c>
      <c r="C31" s="457" t="s">
        <v>69</v>
      </c>
      <c r="D31" s="457" t="s">
        <v>39</v>
      </c>
      <c r="E31" s="163" t="s">
        <v>43</v>
      </c>
      <c r="F31" s="163">
        <v>0</v>
      </c>
      <c r="G31" s="164">
        <v>7596.2</v>
      </c>
      <c r="H31" s="163">
        <v>1</v>
      </c>
      <c r="I31" s="164">
        <f t="shared" si="0"/>
        <v>7596.2</v>
      </c>
      <c r="J31" s="164">
        <f t="shared" si="2"/>
        <v>0</v>
      </c>
      <c r="K31" s="164">
        <f t="shared" si="1"/>
        <v>7596.2</v>
      </c>
      <c r="L31" s="330"/>
    </row>
    <row r="32" spans="1:12" ht="12.75" customHeight="1" x14ac:dyDescent="0.25">
      <c r="A32" s="471" t="s">
        <v>68</v>
      </c>
      <c r="B32" s="471" t="s">
        <v>39</v>
      </c>
      <c r="C32" s="471" t="s">
        <v>69</v>
      </c>
      <c r="D32" s="471" t="s">
        <v>39</v>
      </c>
      <c r="E32" s="322" t="s">
        <v>43</v>
      </c>
      <c r="F32" s="322">
        <v>0</v>
      </c>
      <c r="G32" s="323">
        <v>7596.2</v>
      </c>
      <c r="H32" s="322">
        <v>1</v>
      </c>
      <c r="I32" s="323">
        <f t="shared" ref="I32" si="4">ROUND(G32-((G32*J32)/100),2)</f>
        <v>7596.2</v>
      </c>
      <c r="J32" s="323">
        <f t="shared" ref="J32" si="5">K$1</f>
        <v>0</v>
      </c>
      <c r="K32" s="323">
        <f t="shared" ref="K32" si="6">ROUND((H32*I32),2)</f>
        <v>7596.2</v>
      </c>
      <c r="L32" s="343" t="s">
        <v>70</v>
      </c>
    </row>
    <row r="33" spans="1:12" s="317" customFormat="1" ht="12.75" customHeight="1" x14ac:dyDescent="0.25">
      <c r="A33" s="471" t="s">
        <v>68</v>
      </c>
      <c r="B33" s="471" t="s">
        <v>39</v>
      </c>
      <c r="C33" s="471" t="s">
        <v>69</v>
      </c>
      <c r="D33" s="471" t="s">
        <v>39</v>
      </c>
      <c r="E33" s="322" t="s">
        <v>43</v>
      </c>
      <c r="F33" s="322">
        <v>0</v>
      </c>
      <c r="G33" s="323">
        <v>7596.2</v>
      </c>
      <c r="H33" s="322">
        <v>1</v>
      </c>
      <c r="I33" s="323">
        <f t="shared" ref="I33" si="7">ROUND(G33-((G33*J33)/100),2)</f>
        <v>7596.2</v>
      </c>
      <c r="J33" s="323">
        <f t="shared" ref="J33" si="8">K$1</f>
        <v>0</v>
      </c>
      <c r="K33" s="323">
        <f t="shared" ref="K33" si="9">ROUND((H33*I33),2)</f>
        <v>7596.2</v>
      </c>
      <c r="L33" s="343" t="s">
        <v>70</v>
      </c>
    </row>
    <row r="34" spans="1:12" s="317" customFormat="1" ht="12.75" customHeight="1" x14ac:dyDescent="0.25">
      <c r="A34" s="471" t="s">
        <v>68</v>
      </c>
      <c r="B34" s="471" t="s">
        <v>39</v>
      </c>
      <c r="C34" s="471" t="s">
        <v>69</v>
      </c>
      <c r="D34" s="471" t="s">
        <v>39</v>
      </c>
      <c r="E34" s="322" t="s">
        <v>43</v>
      </c>
      <c r="F34" s="322">
        <v>0</v>
      </c>
      <c r="G34" s="323">
        <v>7596.2</v>
      </c>
      <c r="H34" s="322">
        <v>1</v>
      </c>
      <c r="I34" s="323">
        <f t="shared" ref="I34" si="10">ROUND(G34-((G34*J34)/100),2)</f>
        <v>7596.2</v>
      </c>
      <c r="J34" s="323">
        <f t="shared" ref="J34" si="11">K$1</f>
        <v>0</v>
      </c>
      <c r="K34" s="323">
        <f t="shared" ref="K34" si="12">ROUND((H34*I34),2)</f>
        <v>7596.2</v>
      </c>
      <c r="L34" s="343" t="s">
        <v>70</v>
      </c>
    </row>
    <row r="35" spans="1:12" ht="12.75" customHeight="1" x14ac:dyDescent="0.25">
      <c r="A35" s="458" t="s">
        <v>71</v>
      </c>
      <c r="B35" s="458" t="s">
        <v>39</v>
      </c>
      <c r="C35" s="458" t="s">
        <v>72</v>
      </c>
      <c r="D35" s="458" t="s">
        <v>39</v>
      </c>
      <c r="E35" s="161" t="s">
        <v>43</v>
      </c>
      <c r="F35" s="161">
        <v>0</v>
      </c>
      <c r="G35" s="162">
        <v>4556.2</v>
      </c>
      <c r="H35" s="161">
        <v>1</v>
      </c>
      <c r="I35" s="162">
        <f t="shared" si="0"/>
        <v>4556.2</v>
      </c>
      <c r="J35" s="162">
        <f t="shared" si="2"/>
        <v>0</v>
      </c>
      <c r="K35" s="162">
        <f t="shared" si="1"/>
        <v>4556.2</v>
      </c>
      <c r="L35" s="330"/>
    </row>
    <row r="36" spans="1:12" ht="12.75" customHeight="1" x14ac:dyDescent="0.25">
      <c r="A36" s="458" t="s">
        <v>73</v>
      </c>
      <c r="B36" s="458" t="s">
        <v>39</v>
      </c>
      <c r="C36" s="458" t="s">
        <v>74</v>
      </c>
      <c r="D36" s="458" t="s">
        <v>39</v>
      </c>
      <c r="E36" s="161" t="s">
        <v>43</v>
      </c>
      <c r="F36" s="161">
        <v>0</v>
      </c>
      <c r="G36" s="162">
        <v>0</v>
      </c>
      <c r="H36" s="161">
        <v>6</v>
      </c>
      <c r="I36" s="162">
        <f t="shared" si="0"/>
        <v>0</v>
      </c>
      <c r="J36" s="162">
        <f t="shared" si="2"/>
        <v>0</v>
      </c>
      <c r="K36" s="162">
        <f t="shared" si="1"/>
        <v>0</v>
      </c>
      <c r="L36" s="330"/>
    </row>
    <row r="37" spans="1:12" ht="12.75" customHeight="1" x14ac:dyDescent="0.25">
      <c r="A37" s="458" t="s">
        <v>75</v>
      </c>
      <c r="B37" s="458" t="s">
        <v>39</v>
      </c>
      <c r="C37" s="458" t="s">
        <v>72</v>
      </c>
      <c r="D37" s="458" t="s">
        <v>39</v>
      </c>
      <c r="E37" s="161" t="s">
        <v>43</v>
      </c>
      <c r="F37" s="161">
        <v>0</v>
      </c>
      <c r="G37" s="162">
        <v>4556.2</v>
      </c>
      <c r="H37" s="161">
        <v>1</v>
      </c>
      <c r="I37" s="162">
        <f t="shared" si="0"/>
        <v>4556.2</v>
      </c>
      <c r="J37" s="162">
        <f t="shared" si="2"/>
        <v>0</v>
      </c>
      <c r="K37" s="162">
        <f t="shared" si="1"/>
        <v>4556.2</v>
      </c>
      <c r="L37" s="330"/>
    </row>
    <row r="38" spans="1:12" ht="12.75" customHeight="1" x14ac:dyDescent="0.25">
      <c r="A38" s="457" t="s">
        <v>76</v>
      </c>
      <c r="B38" s="457" t="s">
        <v>39</v>
      </c>
      <c r="C38" s="457" t="s">
        <v>77</v>
      </c>
      <c r="D38" s="457" t="s">
        <v>39</v>
      </c>
      <c r="E38" s="163" t="s">
        <v>43</v>
      </c>
      <c r="F38" s="163">
        <v>0</v>
      </c>
      <c r="G38" s="164">
        <v>11362</v>
      </c>
      <c r="H38" s="163">
        <v>1</v>
      </c>
      <c r="I38" s="164">
        <f t="shared" si="0"/>
        <v>11362</v>
      </c>
      <c r="J38" s="164">
        <f t="shared" si="2"/>
        <v>0</v>
      </c>
      <c r="K38" s="164">
        <f t="shared" si="1"/>
        <v>11362</v>
      </c>
      <c r="L38" s="330"/>
    </row>
    <row r="39" spans="1:12" ht="12.75" customHeight="1" x14ac:dyDescent="0.25">
      <c r="A39" s="457" t="s">
        <v>78</v>
      </c>
      <c r="B39" s="457" t="s">
        <v>39</v>
      </c>
      <c r="C39" s="457" t="s">
        <v>79</v>
      </c>
      <c r="D39" s="457" t="s">
        <v>39</v>
      </c>
      <c r="E39" s="163" t="s">
        <v>43</v>
      </c>
      <c r="F39" s="163">
        <v>0</v>
      </c>
      <c r="G39" s="164">
        <v>0</v>
      </c>
      <c r="H39" s="163">
        <v>10</v>
      </c>
      <c r="I39" s="164">
        <f t="shared" si="0"/>
        <v>0</v>
      </c>
      <c r="J39" s="164">
        <f t="shared" si="2"/>
        <v>0</v>
      </c>
      <c r="K39" s="164">
        <f t="shared" si="1"/>
        <v>0</v>
      </c>
      <c r="L39" s="330"/>
    </row>
    <row r="40" spans="1:12" ht="12.75" customHeight="1" x14ac:dyDescent="0.25">
      <c r="A40" s="457" t="s">
        <v>80</v>
      </c>
      <c r="B40" s="457" t="s">
        <v>39</v>
      </c>
      <c r="C40" s="457" t="s">
        <v>81</v>
      </c>
      <c r="D40" s="457" t="s">
        <v>39</v>
      </c>
      <c r="E40" s="163" t="s">
        <v>43</v>
      </c>
      <c r="F40" s="163">
        <v>0</v>
      </c>
      <c r="G40" s="164">
        <v>0</v>
      </c>
      <c r="H40" s="163">
        <v>10</v>
      </c>
      <c r="I40" s="164">
        <f t="shared" si="0"/>
        <v>0</v>
      </c>
      <c r="J40" s="164">
        <f t="shared" si="2"/>
        <v>0</v>
      </c>
      <c r="K40" s="164">
        <f t="shared" si="1"/>
        <v>0</v>
      </c>
      <c r="L40" s="330"/>
    </row>
    <row r="41" spans="1:12" ht="12.75" customHeight="1" x14ac:dyDescent="0.25">
      <c r="A41" s="457" t="s">
        <v>82</v>
      </c>
      <c r="B41" s="457" t="s">
        <v>39</v>
      </c>
      <c r="C41" s="457" t="s">
        <v>83</v>
      </c>
      <c r="D41" s="457" t="s">
        <v>39</v>
      </c>
      <c r="E41" s="163" t="s">
        <v>43</v>
      </c>
      <c r="F41" s="163">
        <v>0</v>
      </c>
      <c r="G41" s="164">
        <v>0</v>
      </c>
      <c r="H41" s="163">
        <v>10</v>
      </c>
      <c r="I41" s="164">
        <f t="shared" si="0"/>
        <v>0</v>
      </c>
      <c r="J41" s="164">
        <f t="shared" si="2"/>
        <v>0</v>
      </c>
      <c r="K41" s="164">
        <f t="shared" si="1"/>
        <v>0</v>
      </c>
      <c r="L41" s="330"/>
    </row>
    <row r="42" spans="1:12" ht="12.75" customHeight="1" x14ac:dyDescent="0.25">
      <c r="A42" s="457" t="s">
        <v>84</v>
      </c>
      <c r="B42" s="457" t="s">
        <v>39</v>
      </c>
      <c r="C42" s="457" t="s">
        <v>85</v>
      </c>
      <c r="D42" s="457" t="s">
        <v>39</v>
      </c>
      <c r="E42" s="163" t="s">
        <v>43</v>
      </c>
      <c r="F42" s="163">
        <v>0</v>
      </c>
      <c r="G42" s="164">
        <v>0</v>
      </c>
      <c r="H42" s="163">
        <v>10</v>
      </c>
      <c r="I42" s="164">
        <f t="shared" si="0"/>
        <v>0</v>
      </c>
      <c r="J42" s="164">
        <f t="shared" si="2"/>
        <v>0</v>
      </c>
      <c r="K42" s="164">
        <f t="shared" si="1"/>
        <v>0</v>
      </c>
      <c r="L42" s="330"/>
    </row>
    <row r="43" spans="1:12" ht="12.75" customHeight="1" x14ac:dyDescent="0.25">
      <c r="A43" s="458" t="s">
        <v>86</v>
      </c>
      <c r="B43" s="458" t="s">
        <v>39</v>
      </c>
      <c r="C43" s="458" t="s">
        <v>87</v>
      </c>
      <c r="D43" s="458" t="s">
        <v>39</v>
      </c>
      <c r="E43" s="161" t="s">
        <v>43</v>
      </c>
      <c r="F43" s="161">
        <v>0</v>
      </c>
      <c r="G43" s="162">
        <v>100</v>
      </c>
      <c r="H43" s="161">
        <v>1</v>
      </c>
      <c r="I43" s="162">
        <f t="shared" si="0"/>
        <v>100</v>
      </c>
      <c r="J43" s="162">
        <f t="shared" si="2"/>
        <v>0</v>
      </c>
      <c r="K43" s="162">
        <f t="shared" si="1"/>
        <v>100</v>
      </c>
      <c r="L43" s="330"/>
    </row>
    <row r="44" spans="1:12" ht="12.75" customHeight="1" x14ac:dyDescent="0.25">
      <c r="A44" s="458" t="s">
        <v>88</v>
      </c>
      <c r="B44" s="458" t="s">
        <v>39</v>
      </c>
      <c r="C44" s="458" t="s">
        <v>89</v>
      </c>
      <c r="D44" s="458" t="s">
        <v>39</v>
      </c>
      <c r="E44" s="161">
        <v>36</v>
      </c>
      <c r="F44" s="161" t="s">
        <v>48</v>
      </c>
      <c r="G44" s="162">
        <v>1631</v>
      </c>
      <c r="H44" s="161">
        <v>1</v>
      </c>
      <c r="I44" s="162">
        <f t="shared" si="0"/>
        <v>1631</v>
      </c>
      <c r="J44" s="162">
        <f>K$2</f>
        <v>0</v>
      </c>
      <c r="K44" s="162">
        <f t="shared" si="1"/>
        <v>1631</v>
      </c>
      <c r="L44" s="330"/>
    </row>
    <row r="45" spans="1:12" ht="12.75" customHeight="1" x14ac:dyDescent="0.25">
      <c r="A45" s="458" t="s">
        <v>90</v>
      </c>
      <c r="B45" s="458" t="s">
        <v>39</v>
      </c>
      <c r="C45" s="458" t="s">
        <v>91</v>
      </c>
      <c r="D45" s="458" t="s">
        <v>39</v>
      </c>
      <c r="E45" s="161" t="s">
        <v>43</v>
      </c>
      <c r="F45" s="161">
        <v>0</v>
      </c>
      <c r="G45" s="162">
        <v>0</v>
      </c>
      <c r="H45" s="161">
        <v>1</v>
      </c>
      <c r="I45" s="162">
        <f t="shared" si="0"/>
        <v>0</v>
      </c>
      <c r="J45" s="162">
        <f t="shared" ref="J45:J49" si="13">K$1</f>
        <v>0</v>
      </c>
      <c r="K45" s="162">
        <f t="shared" si="1"/>
        <v>0</v>
      </c>
      <c r="L45" s="330"/>
    </row>
    <row r="46" spans="1:12" ht="12.75" customHeight="1" x14ac:dyDescent="0.25">
      <c r="A46" s="458" t="s">
        <v>92</v>
      </c>
      <c r="B46" s="458" t="s">
        <v>39</v>
      </c>
      <c r="C46" s="458" t="s">
        <v>93</v>
      </c>
      <c r="D46" s="458" t="s">
        <v>39</v>
      </c>
      <c r="E46" s="161" t="s">
        <v>43</v>
      </c>
      <c r="F46" s="161">
        <v>0</v>
      </c>
      <c r="G46" s="162">
        <v>0</v>
      </c>
      <c r="H46" s="161">
        <v>1</v>
      </c>
      <c r="I46" s="162">
        <f t="shared" si="0"/>
        <v>0</v>
      </c>
      <c r="J46" s="162">
        <f t="shared" si="13"/>
        <v>0</v>
      </c>
      <c r="K46" s="162">
        <f t="shared" si="1"/>
        <v>0</v>
      </c>
      <c r="L46" s="330"/>
    </row>
    <row r="47" spans="1:12" ht="12.75" customHeight="1" x14ac:dyDescent="0.25">
      <c r="A47" s="458" t="s">
        <v>94</v>
      </c>
      <c r="B47" s="458" t="s">
        <v>39</v>
      </c>
      <c r="C47" s="458" t="s">
        <v>95</v>
      </c>
      <c r="D47" s="458" t="s">
        <v>39</v>
      </c>
      <c r="E47" s="161" t="s">
        <v>43</v>
      </c>
      <c r="F47" s="161">
        <v>0</v>
      </c>
      <c r="G47" s="162">
        <v>0</v>
      </c>
      <c r="H47" s="161">
        <v>1</v>
      </c>
      <c r="I47" s="162">
        <f t="shared" si="0"/>
        <v>0</v>
      </c>
      <c r="J47" s="162">
        <f t="shared" si="13"/>
        <v>0</v>
      </c>
      <c r="K47" s="162">
        <f t="shared" si="1"/>
        <v>0</v>
      </c>
      <c r="L47" s="330"/>
    </row>
    <row r="48" spans="1:12" ht="12.75" customHeight="1" x14ac:dyDescent="0.25">
      <c r="A48" s="458" t="s">
        <v>96</v>
      </c>
      <c r="B48" s="458" t="s">
        <v>39</v>
      </c>
      <c r="C48" s="458" t="s">
        <v>97</v>
      </c>
      <c r="D48" s="458" t="s">
        <v>39</v>
      </c>
      <c r="E48" s="161" t="s">
        <v>43</v>
      </c>
      <c r="F48" s="161">
        <v>0</v>
      </c>
      <c r="G48" s="162">
        <v>0</v>
      </c>
      <c r="H48" s="161">
        <v>1</v>
      </c>
      <c r="I48" s="162">
        <f t="shared" si="0"/>
        <v>0</v>
      </c>
      <c r="J48" s="162">
        <f t="shared" si="13"/>
        <v>0</v>
      </c>
      <c r="K48" s="162">
        <f t="shared" si="1"/>
        <v>0</v>
      </c>
      <c r="L48" s="330"/>
    </row>
    <row r="49" spans="1:18" ht="12.75" customHeight="1" x14ac:dyDescent="0.25">
      <c r="A49" s="458" t="s">
        <v>98</v>
      </c>
      <c r="B49" s="458" t="s">
        <v>39</v>
      </c>
      <c r="C49" s="458" t="s">
        <v>99</v>
      </c>
      <c r="D49" s="458" t="s">
        <v>39</v>
      </c>
      <c r="E49" s="161" t="s">
        <v>43</v>
      </c>
      <c r="F49" s="161">
        <v>0</v>
      </c>
      <c r="G49" s="162">
        <v>100</v>
      </c>
      <c r="H49" s="161">
        <v>10</v>
      </c>
      <c r="I49" s="162">
        <f t="shared" si="0"/>
        <v>100</v>
      </c>
      <c r="J49" s="162">
        <f t="shared" si="13"/>
        <v>0</v>
      </c>
      <c r="K49" s="162">
        <f t="shared" si="1"/>
        <v>1000</v>
      </c>
      <c r="L49" s="330"/>
      <c r="M49" s="330"/>
      <c r="N49" s="330"/>
      <c r="O49" s="330"/>
      <c r="P49" s="330"/>
      <c r="Q49" s="330"/>
      <c r="R49" s="330"/>
    </row>
    <row r="50" spans="1:18" ht="12.75" customHeight="1" x14ac:dyDescent="0.25">
      <c r="A50" s="458" t="s">
        <v>100</v>
      </c>
      <c r="B50" s="458" t="s">
        <v>39</v>
      </c>
      <c r="C50" s="458" t="s">
        <v>101</v>
      </c>
      <c r="D50" s="458" t="s">
        <v>39</v>
      </c>
      <c r="E50" s="161">
        <v>36</v>
      </c>
      <c r="F50" s="161" t="s">
        <v>48</v>
      </c>
      <c r="G50" s="162">
        <v>53</v>
      </c>
      <c r="H50" s="161">
        <v>10</v>
      </c>
      <c r="I50" s="162">
        <f t="shared" si="0"/>
        <v>53</v>
      </c>
      <c r="J50" s="162">
        <f>K$2</f>
        <v>0</v>
      </c>
      <c r="K50" s="162">
        <f t="shared" si="1"/>
        <v>530</v>
      </c>
      <c r="L50" s="330"/>
      <c r="M50" s="330"/>
      <c r="N50" s="330"/>
      <c r="O50" s="330"/>
      <c r="P50" s="330"/>
      <c r="Q50" s="330"/>
      <c r="R50" s="330"/>
    </row>
    <row r="51" spans="1:18" ht="12.75" customHeight="1" x14ac:dyDescent="0.25">
      <c r="A51" s="458" t="s">
        <v>102</v>
      </c>
      <c r="B51" s="458" t="s">
        <v>39</v>
      </c>
      <c r="C51" s="458" t="s">
        <v>103</v>
      </c>
      <c r="D51" s="458" t="s">
        <v>39</v>
      </c>
      <c r="E51" s="161" t="s">
        <v>43</v>
      </c>
      <c r="F51" s="161">
        <v>0</v>
      </c>
      <c r="G51" s="162">
        <v>0</v>
      </c>
      <c r="H51" s="161">
        <v>10</v>
      </c>
      <c r="I51" s="162">
        <f t="shared" si="0"/>
        <v>0</v>
      </c>
      <c r="J51" s="162">
        <f t="shared" ref="J51:J55" si="14">K$1</f>
        <v>0</v>
      </c>
      <c r="K51" s="162">
        <f t="shared" si="1"/>
        <v>0</v>
      </c>
      <c r="L51" s="330"/>
      <c r="M51" s="330"/>
      <c r="N51" s="330"/>
      <c r="O51" s="330"/>
      <c r="P51" s="330"/>
      <c r="Q51" s="330"/>
      <c r="R51" s="330"/>
    </row>
    <row r="52" spans="1:18" ht="12.75" customHeight="1" x14ac:dyDescent="0.25">
      <c r="A52" s="458" t="s">
        <v>104</v>
      </c>
      <c r="B52" s="458" t="s">
        <v>39</v>
      </c>
      <c r="C52" s="458" t="s">
        <v>105</v>
      </c>
      <c r="D52" s="458" t="s">
        <v>39</v>
      </c>
      <c r="E52" s="161" t="s">
        <v>43</v>
      </c>
      <c r="F52" s="161">
        <v>0</v>
      </c>
      <c r="G52" s="162">
        <v>0</v>
      </c>
      <c r="H52" s="161">
        <v>10</v>
      </c>
      <c r="I52" s="162">
        <f t="shared" si="0"/>
        <v>0</v>
      </c>
      <c r="J52" s="162">
        <f t="shared" si="14"/>
        <v>0</v>
      </c>
      <c r="K52" s="162">
        <f t="shared" si="1"/>
        <v>0</v>
      </c>
      <c r="L52" s="330"/>
      <c r="M52" s="330"/>
      <c r="N52" s="330"/>
      <c r="O52" s="330"/>
      <c r="P52" s="330"/>
      <c r="Q52" s="330"/>
      <c r="R52" s="330"/>
    </row>
    <row r="53" spans="1:18" ht="12.75" customHeight="1" x14ac:dyDescent="0.25">
      <c r="A53" s="458" t="s">
        <v>106</v>
      </c>
      <c r="B53" s="458" t="s">
        <v>39</v>
      </c>
      <c r="C53" s="458" t="s">
        <v>107</v>
      </c>
      <c r="D53" s="458" t="s">
        <v>39</v>
      </c>
      <c r="E53" s="161" t="s">
        <v>43</v>
      </c>
      <c r="F53" s="161">
        <v>0</v>
      </c>
      <c r="G53" s="162">
        <v>0</v>
      </c>
      <c r="H53" s="161">
        <v>10</v>
      </c>
      <c r="I53" s="162">
        <f t="shared" si="0"/>
        <v>0</v>
      </c>
      <c r="J53" s="162">
        <f t="shared" si="14"/>
        <v>0</v>
      </c>
      <c r="K53" s="162">
        <f t="shared" si="1"/>
        <v>0</v>
      </c>
      <c r="L53" s="330"/>
      <c r="M53" s="330"/>
      <c r="N53" s="330"/>
      <c r="O53" s="330"/>
      <c r="P53" s="330"/>
      <c r="Q53" s="330"/>
      <c r="R53" s="330"/>
    </row>
    <row r="54" spans="1:18" ht="12.75" customHeight="1" x14ac:dyDescent="0.25">
      <c r="A54" s="458" t="s">
        <v>108</v>
      </c>
      <c r="B54" s="458" t="s">
        <v>39</v>
      </c>
      <c r="C54" s="458" t="s">
        <v>109</v>
      </c>
      <c r="D54" s="458" t="s">
        <v>39</v>
      </c>
      <c r="E54" s="161" t="s">
        <v>43</v>
      </c>
      <c r="F54" s="161">
        <v>0</v>
      </c>
      <c r="G54" s="162">
        <v>0</v>
      </c>
      <c r="H54" s="161">
        <v>10</v>
      </c>
      <c r="I54" s="162">
        <f t="shared" si="0"/>
        <v>0</v>
      </c>
      <c r="J54" s="162">
        <f t="shared" si="14"/>
        <v>0</v>
      </c>
      <c r="K54" s="162">
        <f t="shared" si="1"/>
        <v>0</v>
      </c>
      <c r="L54" s="330"/>
      <c r="M54" s="330"/>
      <c r="N54" s="330"/>
      <c r="O54" s="330"/>
      <c r="P54" s="330"/>
      <c r="Q54" s="330"/>
      <c r="R54" s="330"/>
    </row>
    <row r="55" spans="1:18" ht="12.75" customHeight="1" x14ac:dyDescent="0.25">
      <c r="A55" s="458" t="s">
        <v>110</v>
      </c>
      <c r="B55" s="458" t="s">
        <v>39</v>
      </c>
      <c r="C55" s="458" t="s">
        <v>111</v>
      </c>
      <c r="D55" s="458" t="s">
        <v>39</v>
      </c>
      <c r="E55" s="161" t="s">
        <v>43</v>
      </c>
      <c r="F55" s="161">
        <v>0</v>
      </c>
      <c r="G55" s="162">
        <v>0</v>
      </c>
      <c r="H55" s="161">
        <v>10</v>
      </c>
      <c r="I55" s="162">
        <f t="shared" si="0"/>
        <v>0</v>
      </c>
      <c r="J55" s="162">
        <f t="shared" si="14"/>
        <v>0</v>
      </c>
      <c r="K55" s="162">
        <f t="shared" si="1"/>
        <v>0</v>
      </c>
      <c r="L55" s="330"/>
      <c r="M55" s="330"/>
      <c r="N55" s="330"/>
      <c r="O55" s="330"/>
      <c r="P55" s="330"/>
      <c r="Q55" s="330"/>
      <c r="R55" s="330"/>
    </row>
    <row r="56" spans="1:18" ht="12.75" customHeight="1" x14ac:dyDescent="0.25">
      <c r="A56" s="393"/>
      <c r="B56" s="393"/>
      <c r="C56" s="393"/>
      <c r="D56" s="393"/>
      <c r="E56" s="161"/>
      <c r="F56" s="161"/>
      <c r="G56" s="162"/>
      <c r="H56" s="161"/>
      <c r="I56" s="162"/>
      <c r="J56" s="162"/>
      <c r="K56" s="162"/>
      <c r="L56" s="330"/>
      <c r="M56" s="330"/>
      <c r="N56" s="330"/>
      <c r="O56" s="330"/>
      <c r="P56" s="330"/>
      <c r="Q56" s="330"/>
      <c r="R56" s="330"/>
    </row>
    <row r="57" spans="1:18" ht="12.75" customHeight="1" x14ac:dyDescent="0.25">
      <c r="A57" s="485" t="s">
        <v>76</v>
      </c>
      <c r="B57" s="457" t="s">
        <v>39</v>
      </c>
      <c r="C57" s="457" t="s">
        <v>77</v>
      </c>
      <c r="D57" s="457" t="s">
        <v>39</v>
      </c>
      <c r="E57" s="163" t="s">
        <v>43</v>
      </c>
      <c r="F57" s="163">
        <v>0</v>
      </c>
      <c r="G57" s="164">
        <v>14950</v>
      </c>
      <c r="H57" s="163">
        <v>1</v>
      </c>
      <c r="I57" s="164">
        <f t="shared" si="0"/>
        <v>8073</v>
      </c>
      <c r="J57" s="164">
        <v>46</v>
      </c>
      <c r="K57" s="164">
        <f t="shared" si="1"/>
        <v>8073</v>
      </c>
      <c r="L57" s="330"/>
      <c r="M57" s="330"/>
      <c r="N57" s="330"/>
      <c r="O57" s="330"/>
      <c r="P57" s="330"/>
      <c r="Q57" s="330"/>
      <c r="R57" s="330"/>
    </row>
    <row r="58" spans="1:18" ht="12.75" customHeight="1" x14ac:dyDescent="0.25">
      <c r="A58" s="457" t="s">
        <v>78</v>
      </c>
      <c r="B58" s="457" t="s">
        <v>39</v>
      </c>
      <c r="C58" s="457" t="s">
        <v>79</v>
      </c>
      <c r="D58" s="457" t="s">
        <v>39</v>
      </c>
      <c r="E58" s="163" t="s">
        <v>43</v>
      </c>
      <c r="F58" s="163">
        <v>0</v>
      </c>
      <c r="G58" s="164">
        <v>0</v>
      </c>
      <c r="H58" s="163">
        <v>10</v>
      </c>
      <c r="I58" s="164">
        <f t="shared" si="0"/>
        <v>0</v>
      </c>
      <c r="J58" s="164">
        <v>46</v>
      </c>
      <c r="K58" s="164">
        <f t="shared" si="1"/>
        <v>0</v>
      </c>
      <c r="L58" s="330"/>
      <c r="M58" s="330"/>
      <c r="N58" s="330"/>
      <c r="O58" s="330"/>
      <c r="P58" s="330"/>
      <c r="Q58" s="330"/>
      <c r="R58" s="330"/>
    </row>
    <row r="59" spans="1:18" ht="12.75" customHeight="1" x14ac:dyDescent="0.25">
      <c r="A59" s="457" t="s">
        <v>82</v>
      </c>
      <c r="B59" s="457" t="s">
        <v>39</v>
      </c>
      <c r="C59" s="457" t="s">
        <v>83</v>
      </c>
      <c r="D59" s="457" t="s">
        <v>39</v>
      </c>
      <c r="E59" s="163" t="s">
        <v>43</v>
      </c>
      <c r="F59" s="163">
        <v>0</v>
      </c>
      <c r="G59" s="164">
        <v>0</v>
      </c>
      <c r="H59" s="163">
        <v>10</v>
      </c>
      <c r="I59" s="164">
        <f t="shared" si="0"/>
        <v>0</v>
      </c>
      <c r="J59" s="164">
        <v>46</v>
      </c>
      <c r="K59" s="164">
        <f t="shared" si="1"/>
        <v>0</v>
      </c>
      <c r="L59" s="330"/>
      <c r="M59" s="330"/>
      <c r="N59" s="330"/>
      <c r="O59" s="330"/>
      <c r="P59" s="330"/>
      <c r="Q59" s="330"/>
      <c r="R59" s="330"/>
    </row>
    <row r="60" spans="1:18" ht="12.75" customHeight="1" x14ac:dyDescent="0.25">
      <c r="A60" s="457" t="s">
        <v>84</v>
      </c>
      <c r="B60" s="457" t="s">
        <v>39</v>
      </c>
      <c r="C60" s="457" t="s">
        <v>85</v>
      </c>
      <c r="D60" s="457" t="s">
        <v>39</v>
      </c>
      <c r="E60" s="163" t="s">
        <v>43</v>
      </c>
      <c r="F60" s="163">
        <v>0</v>
      </c>
      <c r="G60" s="164">
        <v>0</v>
      </c>
      <c r="H60" s="163">
        <v>10</v>
      </c>
      <c r="I60" s="164">
        <f t="shared" si="0"/>
        <v>0</v>
      </c>
      <c r="J60" s="164">
        <v>46</v>
      </c>
      <c r="K60" s="164">
        <f t="shared" si="1"/>
        <v>0</v>
      </c>
      <c r="L60" s="330"/>
      <c r="M60" s="330"/>
      <c r="N60" s="330"/>
      <c r="O60" s="330"/>
      <c r="P60" s="330"/>
      <c r="Q60" s="330"/>
      <c r="R60" s="330"/>
    </row>
    <row r="61" spans="1:18" ht="12.75" customHeight="1" x14ac:dyDescent="0.25">
      <c r="A61" s="457" t="s">
        <v>80</v>
      </c>
      <c r="B61" s="457" t="s">
        <v>39</v>
      </c>
      <c r="C61" s="457" t="s">
        <v>81</v>
      </c>
      <c r="D61" s="457" t="s">
        <v>39</v>
      </c>
      <c r="E61" s="163" t="s">
        <v>43</v>
      </c>
      <c r="F61" s="163">
        <v>0</v>
      </c>
      <c r="G61" s="164">
        <v>0</v>
      </c>
      <c r="H61" s="163">
        <v>10</v>
      </c>
      <c r="I61" s="164">
        <f t="shared" si="0"/>
        <v>0</v>
      </c>
      <c r="J61" s="164">
        <v>46</v>
      </c>
      <c r="K61" s="164">
        <f t="shared" si="1"/>
        <v>0</v>
      </c>
      <c r="L61" s="330"/>
      <c r="M61" s="330"/>
      <c r="N61" s="330"/>
      <c r="O61" s="330"/>
      <c r="P61" s="330"/>
      <c r="Q61" s="330"/>
      <c r="R61" s="330"/>
    </row>
    <row r="62" spans="1:18" ht="12.75" customHeight="1" x14ac:dyDescent="0.2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  <row r="63" spans="1:18" ht="12.75" customHeight="1" x14ac:dyDescent="0.25">
      <c r="A63" s="456" t="s">
        <v>112</v>
      </c>
      <c r="B63" s="451" t="s">
        <v>39</v>
      </c>
      <c r="C63" s="451" t="s">
        <v>113</v>
      </c>
      <c r="D63" s="451" t="s">
        <v>39</v>
      </c>
      <c r="E63" s="178" t="s">
        <v>43</v>
      </c>
      <c r="F63" s="178">
        <v>0</v>
      </c>
      <c r="G63" s="179">
        <v>255</v>
      </c>
      <c r="H63" s="180">
        <v>10</v>
      </c>
      <c r="I63" s="179">
        <f t="shared" ref="I63:I69" si="15">ROUND(G63-((G63*J63)/100),2)</f>
        <v>255</v>
      </c>
      <c r="J63" s="179">
        <f t="shared" ref="J63:J69" si="16">K$1</f>
        <v>0</v>
      </c>
      <c r="K63" s="179">
        <f t="shared" ref="K63:K69" si="17">ROUND((H63*I63),2)</f>
        <v>2550</v>
      </c>
      <c r="L63" s="330"/>
      <c r="M63" s="330"/>
      <c r="N63" s="330"/>
      <c r="O63" s="330"/>
      <c r="P63" s="330"/>
      <c r="Q63" s="330"/>
      <c r="R63" s="330"/>
    </row>
    <row r="64" spans="1:18" s="176" customFormat="1" ht="12.75" customHeight="1" x14ac:dyDescent="0.25">
      <c r="A64" s="480" t="s">
        <v>114</v>
      </c>
      <c r="B64" s="481" t="s">
        <v>39</v>
      </c>
      <c r="C64" s="450" t="s">
        <v>115</v>
      </c>
      <c r="D64" s="450" t="s">
        <v>39</v>
      </c>
      <c r="E64" s="394" t="s">
        <v>43</v>
      </c>
      <c r="F64" s="394">
        <v>0</v>
      </c>
      <c r="G64" s="192">
        <v>75</v>
      </c>
      <c r="H64" s="394">
        <f>H63</f>
        <v>10</v>
      </c>
      <c r="I64" s="192">
        <f t="shared" si="15"/>
        <v>75</v>
      </c>
      <c r="J64" s="192">
        <f t="shared" si="16"/>
        <v>0</v>
      </c>
      <c r="K64" s="192">
        <f t="shared" si="17"/>
        <v>750</v>
      </c>
      <c r="L64" s="330"/>
      <c r="M64" s="183"/>
      <c r="N64" s="183"/>
      <c r="O64" s="183"/>
      <c r="P64" s="183"/>
      <c r="Q64" s="183"/>
      <c r="R64" s="183"/>
    </row>
    <row r="65" spans="1:18" s="176" customFormat="1" ht="12.75" customHeight="1" x14ac:dyDescent="0.25">
      <c r="A65" s="456" t="s">
        <v>117</v>
      </c>
      <c r="B65" s="451" t="s">
        <v>39</v>
      </c>
      <c r="C65" s="451" t="s">
        <v>118</v>
      </c>
      <c r="D65" s="451" t="s">
        <v>39</v>
      </c>
      <c r="E65" s="178" t="s">
        <v>43</v>
      </c>
      <c r="F65" s="178">
        <v>21</v>
      </c>
      <c r="G65" s="179">
        <v>575</v>
      </c>
      <c r="H65" s="180">
        <v>20</v>
      </c>
      <c r="I65" s="179">
        <f t="shared" si="15"/>
        <v>575</v>
      </c>
      <c r="J65" s="179">
        <f t="shared" si="16"/>
        <v>0</v>
      </c>
      <c r="K65" s="179">
        <f t="shared" si="17"/>
        <v>11500</v>
      </c>
      <c r="L65" s="343" t="s">
        <v>116</v>
      </c>
      <c r="M65" s="183"/>
      <c r="N65" s="183"/>
      <c r="O65" s="183"/>
      <c r="P65" s="183"/>
      <c r="Q65" s="183"/>
      <c r="R65" s="183"/>
    </row>
    <row r="66" spans="1:18" s="176" customFormat="1" ht="12.75" customHeight="1" x14ac:dyDescent="0.25">
      <c r="A66" s="483" t="s">
        <v>119</v>
      </c>
      <c r="B66" s="484"/>
      <c r="C66" s="390" t="s">
        <v>120</v>
      </c>
      <c r="D66" s="181"/>
      <c r="E66" s="178" t="s">
        <v>43</v>
      </c>
      <c r="F66" s="178">
        <v>21</v>
      </c>
      <c r="G66" s="179">
        <v>795</v>
      </c>
      <c r="H66" s="180">
        <v>2</v>
      </c>
      <c r="I66" s="179">
        <f t="shared" si="15"/>
        <v>795</v>
      </c>
      <c r="J66" s="179">
        <f t="shared" si="16"/>
        <v>0</v>
      </c>
      <c r="K66" s="179">
        <f t="shared" si="17"/>
        <v>1590</v>
      </c>
      <c r="L66" s="330"/>
      <c r="M66" s="183"/>
      <c r="N66" s="183"/>
      <c r="O66" s="183"/>
      <c r="P66" s="183"/>
      <c r="Q66" s="183"/>
      <c r="R66" s="183"/>
    </row>
    <row r="67" spans="1:18" s="176" customFormat="1" ht="12.75" customHeight="1" x14ac:dyDescent="0.25">
      <c r="A67" s="456" t="s">
        <v>121</v>
      </c>
      <c r="B67" s="451" t="s">
        <v>39</v>
      </c>
      <c r="C67" s="451" t="s">
        <v>122</v>
      </c>
      <c r="D67" s="451" t="s">
        <v>39</v>
      </c>
      <c r="E67" s="178" t="s">
        <v>43</v>
      </c>
      <c r="F67" s="178">
        <v>0</v>
      </c>
      <c r="G67" s="179">
        <v>490</v>
      </c>
      <c r="H67" s="180">
        <v>1</v>
      </c>
      <c r="I67" s="179">
        <f t="shared" si="15"/>
        <v>490</v>
      </c>
      <c r="J67" s="179">
        <f t="shared" si="16"/>
        <v>0</v>
      </c>
      <c r="K67" s="179">
        <f t="shared" si="17"/>
        <v>490</v>
      </c>
      <c r="L67" s="330"/>
      <c r="M67" s="183"/>
      <c r="N67" s="183"/>
      <c r="O67" s="183"/>
      <c r="P67" s="183"/>
      <c r="Q67" s="183"/>
      <c r="R67" s="183"/>
    </row>
    <row r="68" spans="1:18" s="176" customFormat="1" ht="12.75" customHeight="1" x14ac:dyDescent="0.25">
      <c r="A68" s="456" t="s">
        <v>123</v>
      </c>
      <c r="B68" s="451" t="s">
        <v>39</v>
      </c>
      <c r="C68" s="451" t="s">
        <v>124</v>
      </c>
      <c r="D68" s="451" t="s">
        <v>39</v>
      </c>
      <c r="E68" s="178" t="s">
        <v>43</v>
      </c>
      <c r="F68" s="178">
        <v>0</v>
      </c>
      <c r="G68" s="179">
        <v>1395</v>
      </c>
      <c r="H68" s="180">
        <v>1</v>
      </c>
      <c r="I68" s="179">
        <f t="shared" si="15"/>
        <v>1395</v>
      </c>
      <c r="J68" s="179">
        <f t="shared" si="16"/>
        <v>0</v>
      </c>
      <c r="K68" s="179">
        <f t="shared" si="17"/>
        <v>1395</v>
      </c>
      <c r="L68" s="330"/>
      <c r="M68" s="183"/>
      <c r="N68" s="183"/>
      <c r="O68" s="183"/>
      <c r="P68" s="183"/>
      <c r="Q68" s="183"/>
      <c r="R68" s="183"/>
    </row>
    <row r="69" spans="1:18" s="176" customFormat="1" ht="12.75" customHeight="1" x14ac:dyDescent="0.25">
      <c r="A69" s="480" t="s">
        <v>125</v>
      </c>
      <c r="B69" s="481" t="s">
        <v>39</v>
      </c>
      <c r="C69" s="450" t="s">
        <v>126</v>
      </c>
      <c r="D69" s="450" t="s">
        <v>39</v>
      </c>
      <c r="E69" s="394" t="s">
        <v>43</v>
      </c>
      <c r="F69" s="394">
        <v>0</v>
      </c>
      <c r="G69" s="192">
        <v>350</v>
      </c>
      <c r="H69" s="394">
        <f>H68</f>
        <v>1</v>
      </c>
      <c r="I69" s="192">
        <f t="shared" si="15"/>
        <v>350</v>
      </c>
      <c r="J69" s="192">
        <f t="shared" si="16"/>
        <v>0</v>
      </c>
      <c r="K69" s="192">
        <f t="shared" si="17"/>
        <v>350</v>
      </c>
      <c r="L69" s="330"/>
      <c r="M69" s="183"/>
      <c r="N69" s="183"/>
      <c r="O69" s="183"/>
      <c r="P69" s="183"/>
      <c r="Q69" s="183"/>
      <c r="R69" s="183"/>
    </row>
    <row r="70" spans="1:18" s="176" customFormat="1" ht="12.75" customHeight="1" x14ac:dyDescent="0.25">
      <c r="A70" s="452"/>
      <c r="B70" s="453"/>
      <c r="C70" s="454"/>
      <c r="D70" s="453"/>
      <c r="E70" s="193"/>
      <c r="F70" s="193"/>
      <c r="G70" s="194"/>
      <c r="H70" s="193"/>
      <c r="I70" s="194"/>
      <c r="J70" s="194"/>
      <c r="K70" s="175"/>
      <c r="L70" s="330"/>
      <c r="M70" s="183"/>
      <c r="N70" s="183"/>
      <c r="O70" s="183"/>
      <c r="P70" s="183"/>
      <c r="Q70" s="183"/>
      <c r="R70" s="183"/>
    </row>
    <row r="71" spans="1:18" s="176" customFormat="1" ht="12.75" hidden="1" customHeight="1" x14ac:dyDescent="0.25">
      <c r="A71" s="472" t="s">
        <v>127</v>
      </c>
      <c r="B71" s="473"/>
      <c r="C71" s="474" t="s">
        <v>128</v>
      </c>
      <c r="D71" s="475"/>
      <c r="E71" s="178" t="s">
        <v>43</v>
      </c>
      <c r="F71" s="178">
        <v>21</v>
      </c>
      <c r="G71" s="179">
        <v>2750</v>
      </c>
      <c r="H71" s="180">
        <v>0</v>
      </c>
      <c r="I71" s="179">
        <f t="shared" ref="I71:I73" si="18">ROUND(G71-((G71*J71)/100),2)</f>
        <v>2750</v>
      </c>
      <c r="J71" s="179">
        <f t="shared" ref="J71" si="19">K$1</f>
        <v>0</v>
      </c>
      <c r="K71" s="179">
        <f t="shared" ref="K71:K73" si="20">ROUND((H71*I71),2)</f>
        <v>0</v>
      </c>
      <c r="M71" s="183"/>
      <c r="N71" s="183"/>
      <c r="O71" s="183"/>
      <c r="P71" s="183"/>
      <c r="Q71" s="183"/>
      <c r="R71" s="183"/>
    </row>
    <row r="72" spans="1:18" s="176" customFormat="1" ht="12.75" hidden="1" customHeight="1" x14ac:dyDescent="0.25">
      <c r="A72" s="476" t="s">
        <v>129</v>
      </c>
      <c r="B72" s="477"/>
      <c r="C72" s="478" t="s">
        <v>130</v>
      </c>
      <c r="D72" s="479"/>
      <c r="E72" s="394">
        <v>12</v>
      </c>
      <c r="F72" s="394" t="s">
        <v>48</v>
      </c>
      <c r="G72" s="192">
        <v>220</v>
      </c>
      <c r="H72" s="394">
        <f>H71</f>
        <v>0</v>
      </c>
      <c r="I72" s="192">
        <f t="shared" si="18"/>
        <v>220</v>
      </c>
      <c r="J72" s="192">
        <f>$K$2</f>
        <v>0</v>
      </c>
      <c r="K72" s="192">
        <f t="shared" si="20"/>
        <v>0</v>
      </c>
      <c r="L72" s="330"/>
      <c r="M72" s="183"/>
      <c r="N72" s="183"/>
      <c r="O72" s="183"/>
      <c r="P72" s="183"/>
      <c r="Q72" s="183"/>
      <c r="R72" s="183"/>
    </row>
    <row r="73" spans="1:18" s="176" customFormat="1" ht="12.75" hidden="1" customHeight="1" x14ac:dyDescent="0.25">
      <c r="A73" s="476" t="s">
        <v>131</v>
      </c>
      <c r="B73" s="477"/>
      <c r="C73" s="478" t="s">
        <v>132</v>
      </c>
      <c r="D73" s="479"/>
      <c r="E73" s="394" t="s">
        <v>43</v>
      </c>
      <c r="F73" s="394">
        <v>21</v>
      </c>
      <c r="G73" s="192">
        <v>0</v>
      </c>
      <c r="H73" s="394">
        <f>H71</f>
        <v>0</v>
      </c>
      <c r="I73" s="192">
        <f t="shared" si="18"/>
        <v>0</v>
      </c>
      <c r="J73" s="192">
        <f t="shared" ref="J73" si="21">K$1</f>
        <v>0</v>
      </c>
      <c r="K73" s="192">
        <f t="shared" si="20"/>
        <v>0</v>
      </c>
      <c r="L73" s="330"/>
      <c r="M73" s="183"/>
      <c r="N73" s="183"/>
      <c r="O73" s="183"/>
      <c r="P73" s="183"/>
      <c r="Q73" s="183"/>
      <c r="R73" s="183"/>
    </row>
    <row r="74" spans="1:18" s="176" customFormat="1" ht="12.75" hidden="1" customHeight="1" x14ac:dyDescent="0.25">
      <c r="A74" s="452"/>
      <c r="B74" s="453"/>
      <c r="C74" s="454"/>
      <c r="D74" s="453"/>
      <c r="E74" s="193"/>
      <c r="F74" s="193"/>
      <c r="G74" s="194"/>
      <c r="H74" s="193"/>
      <c r="I74" s="194"/>
      <c r="J74" s="194"/>
      <c r="K74" s="175"/>
      <c r="L74" s="330"/>
      <c r="M74" s="183"/>
      <c r="N74" s="183"/>
      <c r="O74" s="183"/>
      <c r="P74" s="183"/>
      <c r="Q74" s="183"/>
      <c r="R74" s="183"/>
    </row>
    <row r="75" spans="1:18" s="176" customFormat="1" ht="12.75" hidden="1" customHeight="1" x14ac:dyDescent="0.25">
      <c r="A75" s="377" t="s">
        <v>133</v>
      </c>
      <c r="B75" s="378"/>
      <c r="C75" s="182" t="s">
        <v>134</v>
      </c>
      <c r="D75" s="378"/>
      <c r="E75" s="178" t="s">
        <v>43</v>
      </c>
      <c r="F75" s="178">
        <v>0</v>
      </c>
      <c r="G75" s="179">
        <v>1295</v>
      </c>
      <c r="H75" s="180">
        <v>0</v>
      </c>
      <c r="I75" s="179">
        <f t="shared" ref="I75:I80" si="22">ROUND(G75-((G75*J75)/100),2)</f>
        <v>1295</v>
      </c>
      <c r="J75" s="179">
        <f t="shared" ref="J75" si="23">K$1</f>
        <v>0</v>
      </c>
      <c r="K75" s="179">
        <f t="shared" ref="K75:K80" si="24">ROUND((H75*I75),2)</f>
        <v>0</v>
      </c>
      <c r="M75" s="183"/>
      <c r="N75" s="183"/>
      <c r="O75" s="183"/>
      <c r="P75" s="183"/>
      <c r="Q75" s="183"/>
      <c r="R75" s="183"/>
    </row>
    <row r="76" spans="1:18" ht="12.75" hidden="1" customHeight="1" x14ac:dyDescent="0.25">
      <c r="A76" s="476" t="s">
        <v>135</v>
      </c>
      <c r="B76" s="477"/>
      <c r="C76" s="196" t="s">
        <v>136</v>
      </c>
      <c r="D76" s="196"/>
      <c r="E76" s="394">
        <v>12</v>
      </c>
      <c r="F76" s="394">
        <v>0</v>
      </c>
      <c r="G76" s="192">
        <v>104</v>
      </c>
      <c r="H76" s="394">
        <f>H75</f>
        <v>0</v>
      </c>
      <c r="I76" s="192">
        <f t="shared" si="22"/>
        <v>104</v>
      </c>
      <c r="J76" s="192">
        <f>$K$2</f>
        <v>0</v>
      </c>
      <c r="K76" s="192">
        <f t="shared" si="24"/>
        <v>0</v>
      </c>
      <c r="L76" s="330"/>
      <c r="M76" s="6"/>
      <c r="N76" s="6"/>
      <c r="O76" s="6"/>
      <c r="P76" s="6"/>
      <c r="Q76" s="6"/>
      <c r="R76" s="6"/>
    </row>
    <row r="77" spans="1:18" ht="12.75" hidden="1" customHeight="1" x14ac:dyDescent="0.25">
      <c r="A77" s="480" t="s">
        <v>137</v>
      </c>
      <c r="B77" s="481"/>
      <c r="C77" s="196" t="s">
        <v>138</v>
      </c>
      <c r="D77" s="196"/>
      <c r="E77" s="394" t="s">
        <v>43</v>
      </c>
      <c r="F77" s="394">
        <v>0</v>
      </c>
      <c r="G77" s="192">
        <v>0</v>
      </c>
      <c r="H77" s="394">
        <f t="shared" ref="H77:H80" si="25">H76</f>
        <v>0</v>
      </c>
      <c r="I77" s="192">
        <f t="shared" si="22"/>
        <v>0</v>
      </c>
      <c r="J77" s="192">
        <f t="shared" ref="J77:J80" si="26">K$1</f>
        <v>0</v>
      </c>
      <c r="K77" s="192">
        <f t="shared" si="24"/>
        <v>0</v>
      </c>
      <c r="L77" s="330"/>
      <c r="M77" s="6"/>
      <c r="N77" s="6"/>
      <c r="O77" s="6"/>
      <c r="P77" s="6"/>
      <c r="Q77" s="6"/>
      <c r="R77" s="6"/>
    </row>
    <row r="78" spans="1:18" ht="12.75" hidden="1" customHeight="1" x14ac:dyDescent="0.25">
      <c r="A78" s="480" t="s">
        <v>139</v>
      </c>
      <c r="B78" s="481"/>
      <c r="C78" s="196" t="s">
        <v>140</v>
      </c>
      <c r="D78" s="196"/>
      <c r="E78" s="394" t="s">
        <v>43</v>
      </c>
      <c r="F78" s="394">
        <v>0</v>
      </c>
      <c r="G78" s="192">
        <v>0</v>
      </c>
      <c r="H78" s="394">
        <f t="shared" si="25"/>
        <v>0</v>
      </c>
      <c r="I78" s="192">
        <f t="shared" si="22"/>
        <v>0</v>
      </c>
      <c r="J78" s="192">
        <f t="shared" si="26"/>
        <v>0</v>
      </c>
      <c r="K78" s="192">
        <f t="shared" si="24"/>
        <v>0</v>
      </c>
      <c r="L78" s="330"/>
      <c r="M78" s="6"/>
      <c r="N78" s="6"/>
      <c r="O78" s="6"/>
      <c r="P78" s="6"/>
      <c r="Q78" s="6"/>
      <c r="R78" s="6"/>
    </row>
    <row r="79" spans="1:18" ht="12.75" hidden="1" customHeight="1" x14ac:dyDescent="0.25">
      <c r="A79" s="480" t="s">
        <v>141</v>
      </c>
      <c r="B79" s="481"/>
      <c r="C79" s="196" t="s">
        <v>142</v>
      </c>
      <c r="D79" s="196"/>
      <c r="E79" s="394" t="s">
        <v>43</v>
      </c>
      <c r="F79" s="394">
        <v>0</v>
      </c>
      <c r="G79" s="192">
        <v>0</v>
      </c>
      <c r="H79" s="394">
        <f t="shared" si="25"/>
        <v>0</v>
      </c>
      <c r="I79" s="192">
        <f t="shared" si="22"/>
        <v>0</v>
      </c>
      <c r="J79" s="192">
        <f t="shared" si="26"/>
        <v>0</v>
      </c>
      <c r="K79" s="192">
        <f t="shared" si="24"/>
        <v>0</v>
      </c>
      <c r="L79" s="330"/>
      <c r="M79" s="6"/>
      <c r="N79" s="6"/>
      <c r="O79" s="6"/>
      <c r="P79" s="6"/>
      <c r="Q79" s="6"/>
      <c r="R79" s="6"/>
    </row>
    <row r="80" spans="1:18" ht="12.75" hidden="1" customHeight="1" x14ac:dyDescent="0.25">
      <c r="A80" s="480" t="s">
        <v>143</v>
      </c>
      <c r="B80" s="481"/>
      <c r="C80" s="196" t="s">
        <v>144</v>
      </c>
      <c r="D80" s="196"/>
      <c r="E80" s="394" t="s">
        <v>43</v>
      </c>
      <c r="F80" s="394">
        <v>0</v>
      </c>
      <c r="G80" s="192">
        <v>0</v>
      </c>
      <c r="H80" s="394">
        <f t="shared" si="25"/>
        <v>0</v>
      </c>
      <c r="I80" s="192">
        <f t="shared" si="22"/>
        <v>0</v>
      </c>
      <c r="J80" s="192">
        <f t="shared" si="26"/>
        <v>0</v>
      </c>
      <c r="K80" s="192">
        <f t="shared" si="24"/>
        <v>0</v>
      </c>
      <c r="L80" s="330"/>
      <c r="M80" s="6"/>
      <c r="N80" s="6"/>
      <c r="O80" s="6"/>
      <c r="P80" s="6"/>
      <c r="Q80" s="6"/>
      <c r="R80" s="6"/>
    </row>
    <row r="81" spans="1:18" ht="12.75" hidden="1" customHeight="1" x14ac:dyDescent="0.25">
      <c r="A81" s="452"/>
      <c r="B81" s="453"/>
      <c r="C81" s="454"/>
      <c r="D81" s="453"/>
      <c r="E81" s="193"/>
      <c r="F81" s="193"/>
      <c r="G81" s="194"/>
      <c r="H81" s="193"/>
      <c r="I81" s="194"/>
      <c r="J81" s="194"/>
      <c r="K81" s="175"/>
      <c r="L81" s="330"/>
      <c r="M81" s="6"/>
      <c r="N81" s="6"/>
      <c r="O81" s="6"/>
      <c r="P81" s="6"/>
      <c r="Q81" s="6"/>
      <c r="R81" s="6"/>
    </row>
    <row r="82" spans="1:18" s="176" customFormat="1" ht="12.75" hidden="1" customHeight="1" x14ac:dyDescent="0.25">
      <c r="A82" s="456" t="s">
        <v>3</v>
      </c>
      <c r="B82" s="451" t="s">
        <v>39</v>
      </c>
      <c r="C82" s="451" t="s">
        <v>145</v>
      </c>
      <c r="D82" s="451" t="s">
        <v>39</v>
      </c>
      <c r="E82" s="178" t="s">
        <v>43</v>
      </c>
      <c r="F82" s="178">
        <v>0</v>
      </c>
      <c r="G82" s="179">
        <v>5400</v>
      </c>
      <c r="H82" s="180">
        <v>0</v>
      </c>
      <c r="I82" s="179">
        <f t="shared" ref="I82:I90" si="27">ROUND(G82-((G82*J82)/100),2)</f>
        <v>5400</v>
      </c>
      <c r="J82" s="179">
        <f t="shared" ref="J82" si="28">K$1</f>
        <v>0</v>
      </c>
      <c r="K82" s="179">
        <f t="shared" ref="K82:K90" si="29">ROUND((H82*I82),2)</f>
        <v>0</v>
      </c>
      <c r="M82" s="183"/>
      <c r="N82" s="183"/>
      <c r="O82" s="183"/>
      <c r="P82" s="183"/>
      <c r="Q82" s="183"/>
      <c r="R82" s="183"/>
    </row>
    <row r="83" spans="1:18" ht="12.75" hidden="1" customHeight="1" x14ac:dyDescent="0.25">
      <c r="A83" s="450" t="s">
        <v>146</v>
      </c>
      <c r="B83" s="450" t="s">
        <v>39</v>
      </c>
      <c r="C83" s="450" t="s">
        <v>147</v>
      </c>
      <c r="D83" s="450" t="s">
        <v>39</v>
      </c>
      <c r="E83" s="394">
        <v>12</v>
      </c>
      <c r="F83" s="394" t="s">
        <v>48</v>
      </c>
      <c r="G83" s="192">
        <v>449</v>
      </c>
      <c r="H83" s="394">
        <f>H82</f>
        <v>0</v>
      </c>
      <c r="I83" s="192">
        <f t="shared" si="27"/>
        <v>449</v>
      </c>
      <c r="J83" s="192">
        <f>$K$2</f>
        <v>0</v>
      </c>
      <c r="K83" s="192">
        <f t="shared" si="29"/>
        <v>0</v>
      </c>
      <c r="L83" s="330"/>
      <c r="M83" s="6"/>
      <c r="N83" s="6"/>
      <c r="O83" s="6"/>
      <c r="P83" s="6"/>
      <c r="Q83" s="6"/>
      <c r="R83" s="6"/>
    </row>
    <row r="84" spans="1:18" ht="12.75" hidden="1" customHeight="1" x14ac:dyDescent="0.25">
      <c r="A84" s="450" t="s">
        <v>148</v>
      </c>
      <c r="B84" s="450" t="s">
        <v>39</v>
      </c>
      <c r="C84" s="450" t="s">
        <v>149</v>
      </c>
      <c r="D84" s="450" t="s">
        <v>39</v>
      </c>
      <c r="E84" s="394" t="s">
        <v>43</v>
      </c>
      <c r="F84" s="394">
        <v>0</v>
      </c>
      <c r="G84" s="192">
        <v>0</v>
      </c>
      <c r="H84" s="394">
        <f t="shared" ref="H84:H90" si="30">H83</f>
        <v>0</v>
      </c>
      <c r="I84" s="192">
        <f t="shared" si="27"/>
        <v>0</v>
      </c>
      <c r="J84" s="192">
        <f t="shared" ref="J84:J90" si="31">K$1</f>
        <v>0</v>
      </c>
      <c r="K84" s="192">
        <f t="shared" si="29"/>
        <v>0</v>
      </c>
      <c r="L84" s="330"/>
      <c r="M84" s="6"/>
      <c r="N84" s="6"/>
      <c r="O84" s="6"/>
      <c r="P84" s="6"/>
      <c r="Q84" s="6"/>
      <c r="R84" s="6"/>
    </row>
    <row r="85" spans="1:18" ht="12.75" hidden="1" customHeight="1" x14ac:dyDescent="0.25">
      <c r="A85" s="450" t="s">
        <v>150</v>
      </c>
      <c r="B85" s="450" t="s">
        <v>39</v>
      </c>
      <c r="C85" s="450" t="s">
        <v>151</v>
      </c>
      <c r="D85" s="450" t="s">
        <v>39</v>
      </c>
      <c r="E85" s="394" t="s">
        <v>43</v>
      </c>
      <c r="F85" s="394">
        <v>0</v>
      </c>
      <c r="G85" s="192">
        <v>0</v>
      </c>
      <c r="H85" s="394">
        <f t="shared" si="30"/>
        <v>0</v>
      </c>
      <c r="I85" s="192">
        <f t="shared" si="27"/>
        <v>0</v>
      </c>
      <c r="J85" s="192">
        <f t="shared" si="31"/>
        <v>0</v>
      </c>
      <c r="K85" s="192">
        <f t="shared" si="29"/>
        <v>0</v>
      </c>
      <c r="L85" s="330"/>
      <c r="M85" s="6"/>
      <c r="N85" s="6"/>
      <c r="O85" s="6"/>
      <c r="P85" s="6"/>
      <c r="Q85" s="6"/>
      <c r="R85" s="6"/>
    </row>
    <row r="86" spans="1:18" ht="12.75" hidden="1" customHeight="1" x14ac:dyDescent="0.25">
      <c r="A86" s="450" t="s">
        <v>139</v>
      </c>
      <c r="B86" s="450" t="s">
        <v>39</v>
      </c>
      <c r="C86" s="450" t="s">
        <v>140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30"/>
        <v>0</v>
      </c>
      <c r="I86" s="192">
        <f t="shared" si="27"/>
        <v>0</v>
      </c>
      <c r="J86" s="192">
        <f t="shared" si="31"/>
        <v>0</v>
      </c>
      <c r="K86" s="192">
        <f t="shared" si="29"/>
        <v>0</v>
      </c>
      <c r="L86" s="330"/>
      <c r="M86" s="6"/>
      <c r="N86" s="6"/>
      <c r="O86" s="6"/>
      <c r="P86" s="6"/>
      <c r="Q86" s="6"/>
      <c r="R86" s="6"/>
    </row>
    <row r="87" spans="1:18" ht="12.75" hidden="1" customHeight="1" x14ac:dyDescent="0.25">
      <c r="A87" s="450" t="s">
        <v>152</v>
      </c>
      <c r="B87" s="450" t="s">
        <v>39</v>
      </c>
      <c r="C87" s="450" t="s">
        <v>153</v>
      </c>
      <c r="D87" s="450" t="s">
        <v>39</v>
      </c>
      <c r="E87" s="394" t="s">
        <v>43</v>
      </c>
      <c r="F87" s="394">
        <v>0</v>
      </c>
      <c r="G87" s="192">
        <v>30</v>
      </c>
      <c r="H87" s="394">
        <f t="shared" si="30"/>
        <v>0</v>
      </c>
      <c r="I87" s="192">
        <f t="shared" si="27"/>
        <v>30</v>
      </c>
      <c r="J87" s="192">
        <f t="shared" si="31"/>
        <v>0</v>
      </c>
      <c r="K87" s="192">
        <f t="shared" si="29"/>
        <v>0</v>
      </c>
      <c r="L87" s="330"/>
      <c r="M87" s="6"/>
      <c r="N87" s="6"/>
      <c r="O87" s="6"/>
      <c r="P87" s="6"/>
      <c r="Q87" s="6"/>
      <c r="R87" s="6"/>
    </row>
    <row r="88" spans="1:18" ht="12.75" hidden="1" customHeight="1" x14ac:dyDescent="0.25">
      <c r="A88" s="450" t="s">
        <v>154</v>
      </c>
      <c r="B88" s="450" t="s">
        <v>39</v>
      </c>
      <c r="C88" s="450" t="s">
        <v>155</v>
      </c>
      <c r="D88" s="450" t="s">
        <v>39</v>
      </c>
      <c r="E88" s="394" t="s">
        <v>43</v>
      </c>
      <c r="F88" s="394">
        <v>0</v>
      </c>
      <c r="G88" s="192">
        <v>0</v>
      </c>
      <c r="H88" s="394">
        <f t="shared" si="30"/>
        <v>0</v>
      </c>
      <c r="I88" s="192">
        <f t="shared" si="27"/>
        <v>0</v>
      </c>
      <c r="J88" s="192">
        <f t="shared" si="31"/>
        <v>0</v>
      </c>
      <c r="K88" s="192">
        <f t="shared" si="29"/>
        <v>0</v>
      </c>
      <c r="L88" s="330"/>
      <c r="M88" s="6"/>
      <c r="N88" s="6"/>
      <c r="O88" s="6"/>
      <c r="P88" s="6"/>
      <c r="Q88" s="6"/>
      <c r="R88" s="6"/>
    </row>
    <row r="89" spans="1:18" ht="12.75" hidden="1" customHeight="1" x14ac:dyDescent="0.25">
      <c r="A89" s="450" t="s">
        <v>156</v>
      </c>
      <c r="B89" s="450" t="s">
        <v>39</v>
      </c>
      <c r="C89" s="450" t="s">
        <v>157</v>
      </c>
      <c r="D89" s="450" t="s">
        <v>39</v>
      </c>
      <c r="E89" s="394" t="s">
        <v>43</v>
      </c>
      <c r="F89" s="394">
        <v>0</v>
      </c>
      <c r="G89" s="192">
        <v>0</v>
      </c>
      <c r="H89" s="394">
        <f t="shared" si="30"/>
        <v>0</v>
      </c>
      <c r="I89" s="192">
        <f t="shared" si="27"/>
        <v>0</v>
      </c>
      <c r="J89" s="192">
        <f t="shared" si="31"/>
        <v>0</v>
      </c>
      <c r="K89" s="192">
        <f t="shared" si="29"/>
        <v>0</v>
      </c>
      <c r="L89" s="330"/>
      <c r="M89" s="6"/>
      <c r="N89" s="6"/>
      <c r="O89" s="6"/>
      <c r="P89" s="6"/>
      <c r="Q89" s="6"/>
      <c r="R89" s="6"/>
    </row>
    <row r="90" spans="1:18" ht="12.75" hidden="1" customHeight="1" x14ac:dyDescent="0.25">
      <c r="A90" s="450" t="s">
        <v>158</v>
      </c>
      <c r="B90" s="450" t="s">
        <v>39</v>
      </c>
      <c r="C90" s="450" t="s">
        <v>159</v>
      </c>
      <c r="D90" s="450" t="s">
        <v>39</v>
      </c>
      <c r="E90" s="394" t="s">
        <v>43</v>
      </c>
      <c r="F90" s="394">
        <v>0</v>
      </c>
      <c r="G90" s="192">
        <v>0</v>
      </c>
      <c r="H90" s="394">
        <f t="shared" si="30"/>
        <v>0</v>
      </c>
      <c r="I90" s="192">
        <f t="shared" si="27"/>
        <v>0</v>
      </c>
      <c r="J90" s="192">
        <f t="shared" si="31"/>
        <v>0</v>
      </c>
      <c r="K90" s="192">
        <f t="shared" si="29"/>
        <v>0</v>
      </c>
      <c r="L90" s="330"/>
      <c r="M90" s="6"/>
      <c r="N90" s="6"/>
      <c r="O90" s="6"/>
      <c r="P90" s="6"/>
      <c r="Q90" s="6"/>
      <c r="R90" s="6"/>
    </row>
    <row r="91" spans="1:18" ht="12.75" hidden="1" customHeight="1" x14ac:dyDescent="0.25">
      <c r="A91" s="452"/>
      <c r="B91" s="453"/>
      <c r="C91" s="454"/>
      <c r="D91" s="453"/>
      <c r="E91" s="193"/>
      <c r="F91" s="193"/>
      <c r="G91" s="194"/>
      <c r="H91" s="193"/>
      <c r="I91" s="194"/>
      <c r="J91" s="194"/>
      <c r="K91" s="175"/>
      <c r="L91" s="330"/>
      <c r="M91" s="6"/>
      <c r="N91" s="6"/>
      <c r="O91" s="6"/>
      <c r="P91" s="6"/>
      <c r="Q91" s="6"/>
      <c r="R91" s="6"/>
    </row>
    <row r="92" spans="1:18" s="176" customFormat="1" ht="12.75" customHeight="1" x14ac:dyDescent="0.25">
      <c r="A92" s="483" t="s">
        <v>160</v>
      </c>
      <c r="B92" s="484"/>
      <c r="C92" s="483" t="s">
        <v>161</v>
      </c>
      <c r="D92" s="484"/>
      <c r="E92" s="178" t="s">
        <v>43</v>
      </c>
      <c r="F92" s="178" t="s">
        <v>48</v>
      </c>
      <c r="G92" s="179">
        <v>3990</v>
      </c>
      <c r="H92" s="180">
        <v>1</v>
      </c>
      <c r="I92" s="179">
        <f t="shared" ref="I92:I110" si="32">ROUND(G92-((G92*J92)/100),2)</f>
        <v>3990</v>
      </c>
      <c r="J92" s="179">
        <f t="shared" ref="J92" si="33">K$1</f>
        <v>0</v>
      </c>
      <c r="K92" s="179">
        <f t="shared" ref="K92:K110" si="34">ROUND((H92*I92),2)</f>
        <v>3990</v>
      </c>
      <c r="M92" s="183"/>
      <c r="N92" s="183"/>
      <c r="O92" s="183"/>
      <c r="P92" s="183"/>
      <c r="Q92" s="183"/>
      <c r="R92" s="183"/>
    </row>
    <row r="93" spans="1:18" ht="12.75" customHeight="1" x14ac:dyDescent="0.25">
      <c r="A93" s="480" t="s">
        <v>162</v>
      </c>
      <c r="B93" s="481"/>
      <c r="C93" s="448" t="s">
        <v>163</v>
      </c>
      <c r="D93" s="449"/>
      <c r="E93" s="394">
        <v>36</v>
      </c>
      <c r="F93" s="394" t="s">
        <v>48</v>
      </c>
      <c r="G93" s="192">
        <v>320</v>
      </c>
      <c r="H93" s="394">
        <f>H92</f>
        <v>1</v>
      </c>
      <c r="I93" s="192">
        <f t="shared" si="32"/>
        <v>320</v>
      </c>
      <c r="J93" s="192">
        <f>$K$2</f>
        <v>0</v>
      </c>
      <c r="K93" s="192">
        <f t="shared" si="34"/>
        <v>320</v>
      </c>
      <c r="L93" s="330"/>
      <c r="M93" s="6"/>
      <c r="N93" s="6"/>
      <c r="O93" s="6"/>
      <c r="P93" s="6"/>
      <c r="Q93" s="6"/>
      <c r="R93" s="6"/>
    </row>
    <row r="94" spans="1:18" ht="12.75" customHeight="1" x14ac:dyDescent="0.25">
      <c r="A94" s="480" t="s">
        <v>164</v>
      </c>
      <c r="B94" s="481"/>
      <c r="C94" s="448" t="s">
        <v>165</v>
      </c>
      <c r="D94" s="449"/>
      <c r="E94" s="394" t="s">
        <v>43</v>
      </c>
      <c r="F94" s="394">
        <v>14</v>
      </c>
      <c r="G94" s="192">
        <v>0</v>
      </c>
      <c r="H94" s="394">
        <f t="shared" ref="H94:H110" si="35">H93</f>
        <v>1</v>
      </c>
      <c r="I94" s="192">
        <f t="shared" si="32"/>
        <v>0</v>
      </c>
      <c r="J94" s="192">
        <f t="shared" ref="J94:J96" si="36">K$1</f>
        <v>0</v>
      </c>
      <c r="K94" s="192">
        <f t="shared" si="34"/>
        <v>0</v>
      </c>
      <c r="L94" s="330"/>
      <c r="M94" s="6"/>
      <c r="N94" s="6"/>
      <c r="O94" s="6"/>
      <c r="P94" s="6"/>
      <c r="Q94" s="6"/>
      <c r="R94" s="6"/>
    </row>
    <row r="95" spans="1:18" ht="12.75" customHeight="1" x14ac:dyDescent="0.25">
      <c r="A95" s="480" t="s">
        <v>166</v>
      </c>
      <c r="B95" s="481"/>
      <c r="C95" s="448" t="s">
        <v>167</v>
      </c>
      <c r="D95" s="449"/>
      <c r="E95" s="394" t="s">
        <v>43</v>
      </c>
      <c r="F95" s="394">
        <v>14</v>
      </c>
      <c r="G95" s="192">
        <v>0</v>
      </c>
      <c r="H95" s="394">
        <f t="shared" si="35"/>
        <v>1</v>
      </c>
      <c r="I95" s="192">
        <f t="shared" si="32"/>
        <v>0</v>
      </c>
      <c r="J95" s="192">
        <f t="shared" si="36"/>
        <v>0</v>
      </c>
      <c r="K95" s="192">
        <f t="shared" si="34"/>
        <v>0</v>
      </c>
      <c r="L95" s="330"/>
      <c r="M95" s="6"/>
      <c r="N95" s="6"/>
      <c r="O95" s="6"/>
      <c r="P95" s="6"/>
      <c r="Q95" s="6"/>
      <c r="R95" s="6"/>
    </row>
    <row r="96" spans="1:18" s="315" customFormat="1" ht="12.75" customHeight="1" x14ac:dyDescent="0.25">
      <c r="A96" s="480" t="s">
        <v>168</v>
      </c>
      <c r="B96" s="481"/>
      <c r="C96" s="448" t="s">
        <v>169</v>
      </c>
      <c r="D96" s="449"/>
      <c r="E96" s="394" t="s">
        <v>43</v>
      </c>
      <c r="F96" s="394">
        <v>14</v>
      </c>
      <c r="G96" s="192">
        <v>1500</v>
      </c>
      <c r="H96" s="394">
        <f t="shared" si="35"/>
        <v>1</v>
      </c>
      <c r="I96" s="192">
        <f t="shared" si="32"/>
        <v>1500</v>
      </c>
      <c r="J96" s="192">
        <f t="shared" si="36"/>
        <v>0</v>
      </c>
      <c r="K96" s="192">
        <f t="shared" si="34"/>
        <v>1500</v>
      </c>
      <c r="L96" s="330"/>
      <c r="M96" s="6"/>
      <c r="N96" s="6"/>
      <c r="O96" s="6"/>
      <c r="P96" s="6"/>
      <c r="Q96" s="6"/>
      <c r="R96" s="6"/>
    </row>
    <row r="97" spans="1:18" s="315" customFormat="1" ht="12.75" customHeight="1" x14ac:dyDescent="0.25">
      <c r="A97" s="480" t="s">
        <v>170</v>
      </c>
      <c r="B97" s="481"/>
      <c r="C97" s="448" t="s">
        <v>171</v>
      </c>
      <c r="D97" s="449"/>
      <c r="E97" s="394">
        <v>36</v>
      </c>
      <c r="F97" s="394" t="s">
        <v>48</v>
      </c>
      <c r="G97" s="192">
        <v>259</v>
      </c>
      <c r="H97" s="394">
        <f t="shared" si="35"/>
        <v>1</v>
      </c>
      <c r="I97" s="192">
        <f t="shared" si="32"/>
        <v>259</v>
      </c>
      <c r="J97" s="192">
        <f>$K$2</f>
        <v>0</v>
      </c>
      <c r="K97" s="192">
        <f t="shared" si="34"/>
        <v>259</v>
      </c>
      <c r="L97" s="330"/>
      <c r="M97" s="6"/>
      <c r="N97" s="6"/>
      <c r="O97" s="6"/>
      <c r="P97" s="6"/>
      <c r="Q97" s="6"/>
      <c r="R97" s="6"/>
    </row>
    <row r="98" spans="1:18" s="315" customFormat="1" ht="12.75" customHeight="1" x14ac:dyDescent="0.25">
      <c r="A98" s="480" t="s">
        <v>172</v>
      </c>
      <c r="B98" s="481"/>
      <c r="C98" s="448" t="s">
        <v>173</v>
      </c>
      <c r="D98" s="449"/>
      <c r="E98" s="394" t="s">
        <v>43</v>
      </c>
      <c r="F98" s="394">
        <v>14</v>
      </c>
      <c r="G98" s="192">
        <v>99</v>
      </c>
      <c r="H98" s="394">
        <f t="shared" si="35"/>
        <v>1</v>
      </c>
      <c r="I98" s="192">
        <f t="shared" si="32"/>
        <v>99</v>
      </c>
      <c r="J98" s="192">
        <f t="shared" ref="J98:J110" si="37">K$1</f>
        <v>0</v>
      </c>
      <c r="K98" s="192">
        <f t="shared" si="34"/>
        <v>99</v>
      </c>
      <c r="L98" s="330"/>
      <c r="M98" s="6"/>
      <c r="N98" s="6"/>
      <c r="O98" s="6"/>
      <c r="P98" s="6"/>
      <c r="Q98" s="6"/>
      <c r="R98" s="6"/>
    </row>
    <row r="99" spans="1:18" s="315" customFormat="1" ht="12.75" customHeight="1" x14ac:dyDescent="0.25">
      <c r="A99" s="480" t="s">
        <v>174</v>
      </c>
      <c r="B99" s="481"/>
      <c r="C99" s="448" t="s">
        <v>175</v>
      </c>
      <c r="D99" s="449"/>
      <c r="E99" s="394" t="s">
        <v>43</v>
      </c>
      <c r="F99" s="394">
        <v>14</v>
      </c>
      <c r="G99" s="192">
        <v>0</v>
      </c>
      <c r="H99" s="394">
        <f t="shared" si="35"/>
        <v>1</v>
      </c>
      <c r="I99" s="192">
        <f t="shared" si="32"/>
        <v>0</v>
      </c>
      <c r="J99" s="192">
        <f t="shared" si="37"/>
        <v>0</v>
      </c>
      <c r="K99" s="192">
        <f t="shared" si="34"/>
        <v>0</v>
      </c>
      <c r="L99" s="330"/>
      <c r="M99" s="6"/>
      <c r="N99" s="6"/>
      <c r="O99" s="6"/>
      <c r="P99" s="6"/>
      <c r="Q99" s="6"/>
      <c r="R99" s="6"/>
    </row>
    <row r="100" spans="1:18" s="315" customFormat="1" ht="12.75" customHeight="1" x14ac:dyDescent="0.25">
      <c r="A100" s="480" t="s">
        <v>164</v>
      </c>
      <c r="B100" s="481"/>
      <c r="C100" s="448" t="s">
        <v>165</v>
      </c>
      <c r="D100" s="449"/>
      <c r="E100" s="394" t="s">
        <v>43</v>
      </c>
      <c r="F100" s="394">
        <v>14</v>
      </c>
      <c r="G100" s="192">
        <v>0</v>
      </c>
      <c r="H100" s="394">
        <f t="shared" si="35"/>
        <v>1</v>
      </c>
      <c r="I100" s="192">
        <f t="shared" si="32"/>
        <v>0</v>
      </c>
      <c r="J100" s="192">
        <f t="shared" si="37"/>
        <v>0</v>
      </c>
      <c r="K100" s="192">
        <f t="shared" si="34"/>
        <v>0</v>
      </c>
      <c r="L100" s="330"/>
      <c r="M100" s="6"/>
      <c r="N100" s="6"/>
      <c r="O100" s="6"/>
      <c r="P100" s="6"/>
      <c r="Q100" s="6"/>
      <c r="R100" s="6"/>
    </row>
    <row r="101" spans="1:18" s="315" customFormat="1" ht="12.75" customHeight="1" x14ac:dyDescent="0.25">
      <c r="A101" s="480" t="s">
        <v>176</v>
      </c>
      <c r="B101" s="481"/>
      <c r="C101" s="448" t="s">
        <v>177</v>
      </c>
      <c r="D101" s="449"/>
      <c r="E101" s="394" t="s">
        <v>43</v>
      </c>
      <c r="F101" s="394">
        <v>21</v>
      </c>
      <c r="G101" s="192">
        <v>0</v>
      </c>
      <c r="H101" s="394">
        <f t="shared" si="35"/>
        <v>1</v>
      </c>
      <c r="I101" s="192">
        <f t="shared" si="32"/>
        <v>0</v>
      </c>
      <c r="J101" s="192">
        <f t="shared" si="37"/>
        <v>0</v>
      </c>
      <c r="K101" s="192">
        <f t="shared" si="34"/>
        <v>0</v>
      </c>
      <c r="L101" s="330"/>
      <c r="M101" s="6"/>
      <c r="N101" s="6"/>
      <c r="O101" s="6"/>
      <c r="P101" s="6"/>
      <c r="Q101" s="6"/>
      <c r="R101" s="6"/>
    </row>
    <row r="102" spans="1:18" s="315" customFormat="1" ht="12.75" customHeight="1" x14ac:dyDescent="0.25">
      <c r="A102" s="480" t="s">
        <v>178</v>
      </c>
      <c r="B102" s="481"/>
      <c r="C102" s="448" t="s">
        <v>179</v>
      </c>
      <c r="D102" s="449"/>
      <c r="E102" s="394" t="s">
        <v>43</v>
      </c>
      <c r="F102" s="394" t="s">
        <v>48</v>
      </c>
      <c r="G102" s="192">
        <v>0</v>
      </c>
      <c r="H102" s="394">
        <f t="shared" si="35"/>
        <v>1</v>
      </c>
      <c r="I102" s="192">
        <f t="shared" si="32"/>
        <v>0</v>
      </c>
      <c r="J102" s="192">
        <f t="shared" si="37"/>
        <v>0</v>
      </c>
      <c r="K102" s="192">
        <f t="shared" si="34"/>
        <v>0</v>
      </c>
      <c r="L102" s="330"/>
      <c r="M102" s="6"/>
      <c r="N102" s="6"/>
      <c r="O102" s="6"/>
      <c r="P102" s="6"/>
      <c r="Q102" s="6"/>
      <c r="R102" s="6"/>
    </row>
    <row r="103" spans="1:18" ht="12.75" customHeight="1" x14ac:dyDescent="0.25">
      <c r="A103" s="480" t="s">
        <v>180</v>
      </c>
      <c r="B103" s="481"/>
      <c r="C103" s="448" t="s">
        <v>181</v>
      </c>
      <c r="D103" s="449"/>
      <c r="E103" s="394" t="s">
        <v>43</v>
      </c>
      <c r="F103" s="394" t="s">
        <v>48</v>
      </c>
      <c r="G103" s="192">
        <v>0</v>
      </c>
      <c r="H103" s="394">
        <f t="shared" si="35"/>
        <v>1</v>
      </c>
      <c r="I103" s="192">
        <f t="shared" si="32"/>
        <v>0</v>
      </c>
      <c r="J103" s="192">
        <f t="shared" si="37"/>
        <v>0</v>
      </c>
      <c r="K103" s="192">
        <f t="shared" si="34"/>
        <v>0</v>
      </c>
      <c r="L103" s="330"/>
      <c r="M103" s="6"/>
      <c r="N103" s="6"/>
      <c r="O103" s="6"/>
      <c r="P103" s="6"/>
      <c r="Q103" s="6"/>
      <c r="R103" s="6"/>
    </row>
    <row r="104" spans="1:18" ht="12.75" customHeight="1" x14ac:dyDescent="0.25">
      <c r="A104" s="480" t="s">
        <v>182</v>
      </c>
      <c r="B104" s="481"/>
      <c r="C104" s="448" t="s">
        <v>183</v>
      </c>
      <c r="D104" s="449"/>
      <c r="E104" s="394" t="s">
        <v>43</v>
      </c>
      <c r="F104" s="394">
        <v>14</v>
      </c>
      <c r="G104" s="192">
        <v>0</v>
      </c>
      <c r="H104" s="394">
        <f t="shared" si="35"/>
        <v>1</v>
      </c>
      <c r="I104" s="192">
        <f t="shared" si="32"/>
        <v>0</v>
      </c>
      <c r="J104" s="192">
        <f t="shared" si="37"/>
        <v>0</v>
      </c>
      <c r="K104" s="192">
        <f t="shared" si="34"/>
        <v>0</v>
      </c>
      <c r="L104" s="330"/>
      <c r="M104" s="6"/>
      <c r="N104" s="6"/>
      <c r="O104" s="6"/>
      <c r="P104" s="6"/>
      <c r="Q104" s="6"/>
      <c r="R104" s="6"/>
    </row>
    <row r="105" spans="1:18" ht="12.75" customHeight="1" x14ac:dyDescent="0.25">
      <c r="A105" s="480" t="s">
        <v>184</v>
      </c>
      <c r="B105" s="481"/>
      <c r="C105" s="448" t="s">
        <v>185</v>
      </c>
      <c r="D105" s="449"/>
      <c r="E105" s="394" t="s">
        <v>43</v>
      </c>
      <c r="F105" s="394">
        <v>14</v>
      </c>
      <c r="G105" s="192">
        <v>0</v>
      </c>
      <c r="H105" s="394">
        <f t="shared" si="35"/>
        <v>1</v>
      </c>
      <c r="I105" s="192">
        <f t="shared" si="32"/>
        <v>0</v>
      </c>
      <c r="J105" s="192">
        <f t="shared" si="37"/>
        <v>0</v>
      </c>
      <c r="K105" s="192">
        <f t="shared" si="34"/>
        <v>0</v>
      </c>
      <c r="L105" s="330"/>
      <c r="M105" s="6"/>
      <c r="N105" s="6"/>
      <c r="O105" s="6"/>
      <c r="P105" s="6"/>
      <c r="Q105" s="6"/>
      <c r="R105" s="6"/>
    </row>
    <row r="106" spans="1:18" ht="12.75" customHeight="1" x14ac:dyDescent="0.25">
      <c r="A106" s="480" t="s">
        <v>186</v>
      </c>
      <c r="B106" s="481"/>
      <c r="C106" s="448" t="s">
        <v>187</v>
      </c>
      <c r="D106" s="449"/>
      <c r="E106" s="394" t="s">
        <v>43</v>
      </c>
      <c r="F106" s="394">
        <v>14</v>
      </c>
      <c r="G106" s="192">
        <v>0</v>
      </c>
      <c r="H106" s="394">
        <f t="shared" si="35"/>
        <v>1</v>
      </c>
      <c r="I106" s="192">
        <f t="shared" si="32"/>
        <v>0</v>
      </c>
      <c r="J106" s="192">
        <f t="shared" si="37"/>
        <v>0</v>
      </c>
      <c r="K106" s="192">
        <f t="shared" si="34"/>
        <v>0</v>
      </c>
      <c r="L106" s="330"/>
      <c r="M106" s="6"/>
      <c r="N106" s="6"/>
      <c r="O106" s="6"/>
      <c r="P106" s="6"/>
      <c r="Q106" s="6"/>
      <c r="R106" s="6"/>
    </row>
    <row r="107" spans="1:18" ht="12.75" customHeight="1" x14ac:dyDescent="0.25">
      <c r="A107" s="480" t="s">
        <v>188</v>
      </c>
      <c r="B107" s="481"/>
      <c r="C107" s="448" t="s">
        <v>189</v>
      </c>
      <c r="D107" s="449"/>
      <c r="E107" s="394" t="s">
        <v>43</v>
      </c>
      <c r="F107" s="394">
        <v>14</v>
      </c>
      <c r="G107" s="192">
        <v>0</v>
      </c>
      <c r="H107" s="394">
        <f t="shared" si="35"/>
        <v>1</v>
      </c>
      <c r="I107" s="192">
        <f t="shared" si="32"/>
        <v>0</v>
      </c>
      <c r="J107" s="192">
        <f t="shared" si="37"/>
        <v>0</v>
      </c>
      <c r="K107" s="192">
        <f t="shared" si="34"/>
        <v>0</v>
      </c>
      <c r="L107" s="330"/>
      <c r="M107" s="6"/>
      <c r="N107" s="6"/>
      <c r="O107" s="6"/>
      <c r="P107" s="6"/>
      <c r="Q107" s="6"/>
      <c r="R107" s="6"/>
    </row>
    <row r="108" spans="1:18" ht="12.75" customHeight="1" x14ac:dyDescent="0.25">
      <c r="A108" s="480" t="s">
        <v>190</v>
      </c>
      <c r="B108" s="481"/>
      <c r="C108" s="448" t="s">
        <v>191</v>
      </c>
      <c r="D108" s="449"/>
      <c r="E108" s="394" t="s">
        <v>43</v>
      </c>
      <c r="F108" s="394">
        <v>21</v>
      </c>
      <c r="G108" s="192">
        <v>0</v>
      </c>
      <c r="H108" s="394">
        <f t="shared" si="35"/>
        <v>1</v>
      </c>
      <c r="I108" s="192">
        <f t="shared" si="32"/>
        <v>0</v>
      </c>
      <c r="J108" s="192">
        <f t="shared" si="37"/>
        <v>0</v>
      </c>
      <c r="K108" s="192">
        <f t="shared" si="34"/>
        <v>0</v>
      </c>
      <c r="L108" s="330"/>
      <c r="M108" s="6"/>
      <c r="N108" s="6"/>
      <c r="O108" s="6"/>
      <c r="P108" s="6"/>
      <c r="Q108" s="6"/>
      <c r="R108" s="6"/>
    </row>
    <row r="109" spans="1:18" ht="12.75" customHeight="1" x14ac:dyDescent="0.25">
      <c r="A109" s="480" t="s">
        <v>192</v>
      </c>
      <c r="B109" s="481"/>
      <c r="C109" s="448" t="s">
        <v>193</v>
      </c>
      <c r="D109" s="449"/>
      <c r="E109" s="394" t="s">
        <v>43</v>
      </c>
      <c r="F109" s="394" t="s">
        <v>48</v>
      </c>
      <c r="G109" s="192">
        <v>60</v>
      </c>
      <c r="H109" s="394">
        <f t="shared" si="35"/>
        <v>1</v>
      </c>
      <c r="I109" s="192">
        <f t="shared" si="32"/>
        <v>60</v>
      </c>
      <c r="J109" s="192">
        <f t="shared" si="37"/>
        <v>0</v>
      </c>
      <c r="K109" s="192">
        <f t="shared" si="34"/>
        <v>60</v>
      </c>
      <c r="L109" s="330"/>
      <c r="M109" s="6"/>
      <c r="N109" s="6"/>
      <c r="O109" s="6"/>
      <c r="P109" s="6"/>
      <c r="Q109" s="6"/>
      <c r="R109" s="6"/>
    </row>
    <row r="110" spans="1:18" ht="12.75" customHeight="1" x14ac:dyDescent="0.25">
      <c r="A110" s="480" t="s">
        <v>194</v>
      </c>
      <c r="B110" s="481"/>
      <c r="C110" s="448" t="s">
        <v>195</v>
      </c>
      <c r="D110" s="449"/>
      <c r="E110" s="394" t="s">
        <v>43</v>
      </c>
      <c r="F110" s="394" t="s">
        <v>48</v>
      </c>
      <c r="G110" s="192">
        <v>468</v>
      </c>
      <c r="H110" s="394">
        <f t="shared" si="35"/>
        <v>1</v>
      </c>
      <c r="I110" s="192">
        <f t="shared" si="32"/>
        <v>468</v>
      </c>
      <c r="J110" s="192">
        <f t="shared" si="37"/>
        <v>0</v>
      </c>
      <c r="K110" s="192">
        <f t="shared" si="34"/>
        <v>468</v>
      </c>
      <c r="L110" s="330"/>
      <c r="M110" s="6"/>
      <c r="N110" s="6"/>
      <c r="O110" s="6"/>
      <c r="P110" s="6"/>
      <c r="Q110" s="6"/>
      <c r="R110" s="6"/>
    </row>
    <row r="111" spans="1:18" ht="12.75" customHeight="1" x14ac:dyDescent="0.25">
      <c r="A111" s="452"/>
      <c r="B111" s="453"/>
      <c r="C111" s="454"/>
      <c r="D111" s="453"/>
      <c r="E111" s="193"/>
      <c r="F111" s="193"/>
      <c r="G111" s="194"/>
      <c r="H111" s="193"/>
      <c r="I111" s="194"/>
      <c r="J111" s="194"/>
      <c r="K111" s="175"/>
      <c r="L111" s="330"/>
      <c r="M111" s="6"/>
      <c r="N111" s="6"/>
      <c r="O111" s="6"/>
      <c r="P111" s="6"/>
      <c r="Q111" s="6"/>
      <c r="R111" s="6"/>
    </row>
    <row r="112" spans="1:18" s="176" customFormat="1" ht="12.75" hidden="1" customHeight="1" x14ac:dyDescent="0.25">
      <c r="A112" s="472" t="s">
        <v>196</v>
      </c>
      <c r="B112" s="473"/>
      <c r="C112" s="472" t="s">
        <v>197</v>
      </c>
      <c r="D112" s="473"/>
      <c r="E112" s="178" t="s">
        <v>43</v>
      </c>
      <c r="F112" s="178">
        <v>14</v>
      </c>
      <c r="G112" s="179">
        <v>11900</v>
      </c>
      <c r="H112" s="180">
        <v>0</v>
      </c>
      <c r="I112" s="179">
        <f t="shared" ref="I112:I138" si="38">ROUND(G112-((G112*J112)/100),2)</f>
        <v>11900</v>
      </c>
      <c r="J112" s="179">
        <f t="shared" ref="J112" si="39">K$1</f>
        <v>0</v>
      </c>
      <c r="K112" s="179">
        <f t="shared" ref="K112:K138" si="40">ROUND((H112*I112),2)</f>
        <v>0</v>
      </c>
      <c r="M112" s="183"/>
      <c r="N112" s="183"/>
      <c r="O112" s="183"/>
      <c r="P112" s="183"/>
      <c r="Q112" s="183"/>
      <c r="R112" s="183"/>
    </row>
    <row r="113" spans="1:18" ht="12.75" hidden="1" customHeight="1" x14ac:dyDescent="0.25">
      <c r="A113" s="476" t="s">
        <v>198</v>
      </c>
      <c r="B113" s="477"/>
      <c r="C113" s="478" t="s">
        <v>199</v>
      </c>
      <c r="D113" s="479"/>
      <c r="E113" s="394">
        <v>12</v>
      </c>
      <c r="F113" s="394" t="s">
        <v>48</v>
      </c>
      <c r="G113" s="192">
        <v>1071</v>
      </c>
      <c r="H113" s="394">
        <f>H112</f>
        <v>0</v>
      </c>
      <c r="I113" s="192">
        <f t="shared" si="38"/>
        <v>1071</v>
      </c>
      <c r="J113" s="192">
        <f>$K$2</f>
        <v>0</v>
      </c>
      <c r="K113" s="192">
        <f t="shared" si="40"/>
        <v>0</v>
      </c>
      <c r="L113" s="330"/>
      <c r="M113" s="6"/>
      <c r="N113" s="6"/>
      <c r="O113" s="6"/>
      <c r="P113" s="6"/>
      <c r="Q113" s="6"/>
      <c r="R113" s="6"/>
    </row>
    <row r="114" spans="1:18" ht="12.75" hidden="1" customHeight="1" x14ac:dyDescent="0.25">
      <c r="A114" s="476" t="s">
        <v>200</v>
      </c>
      <c r="B114" s="477"/>
      <c r="C114" s="478" t="s">
        <v>201</v>
      </c>
      <c r="D114" s="479"/>
      <c r="E114" s="394" t="s">
        <v>43</v>
      </c>
      <c r="F114" s="394">
        <v>14</v>
      </c>
      <c r="G114" s="192">
        <v>30</v>
      </c>
      <c r="H114" s="394">
        <f t="shared" ref="H114:H138" si="41">H113</f>
        <v>0</v>
      </c>
      <c r="I114" s="192">
        <f t="shared" si="38"/>
        <v>30</v>
      </c>
      <c r="J114" s="192">
        <f t="shared" ref="J114:J116" si="42">K$1</f>
        <v>0</v>
      </c>
      <c r="K114" s="192">
        <f t="shared" si="40"/>
        <v>0</v>
      </c>
      <c r="L114" s="330"/>
      <c r="M114" s="6"/>
      <c r="N114" s="6"/>
      <c r="O114" s="6"/>
      <c r="P114" s="6"/>
      <c r="Q114" s="6"/>
      <c r="R114" s="6"/>
    </row>
    <row r="115" spans="1:18" s="315" customFormat="1" ht="12.75" hidden="1" customHeight="1" x14ac:dyDescent="0.25">
      <c r="A115" s="476" t="s">
        <v>164</v>
      </c>
      <c r="B115" s="477"/>
      <c r="C115" s="478" t="s">
        <v>165</v>
      </c>
      <c r="D115" s="479"/>
      <c r="E115" s="394" t="s">
        <v>43</v>
      </c>
      <c r="F115" s="394">
        <v>14</v>
      </c>
      <c r="G115" s="192">
        <v>0</v>
      </c>
      <c r="H115" s="394">
        <f t="shared" si="41"/>
        <v>0</v>
      </c>
      <c r="I115" s="192">
        <f t="shared" si="38"/>
        <v>0</v>
      </c>
      <c r="J115" s="192">
        <f t="shared" si="42"/>
        <v>0</v>
      </c>
      <c r="K115" s="192">
        <f t="shared" si="40"/>
        <v>0</v>
      </c>
      <c r="L115" s="330"/>
      <c r="M115" s="6"/>
      <c r="N115" s="6"/>
      <c r="O115" s="6"/>
      <c r="P115" s="6"/>
      <c r="Q115" s="6"/>
      <c r="R115" s="6"/>
    </row>
    <row r="116" spans="1:18" s="315" customFormat="1" ht="12.75" hidden="1" customHeight="1" x14ac:dyDescent="0.25">
      <c r="A116" s="476" t="s">
        <v>202</v>
      </c>
      <c r="B116" s="477"/>
      <c r="C116" s="478" t="s">
        <v>203</v>
      </c>
      <c r="D116" s="479"/>
      <c r="E116" s="394" t="s">
        <v>43</v>
      </c>
      <c r="F116" s="394">
        <v>14</v>
      </c>
      <c r="G116" s="192">
        <v>468</v>
      </c>
      <c r="H116" s="394">
        <f t="shared" si="41"/>
        <v>0</v>
      </c>
      <c r="I116" s="192">
        <f t="shared" si="38"/>
        <v>468</v>
      </c>
      <c r="J116" s="192">
        <f t="shared" si="42"/>
        <v>0</v>
      </c>
      <c r="K116" s="192">
        <f t="shared" si="40"/>
        <v>0</v>
      </c>
      <c r="L116" s="330"/>
      <c r="M116" s="6"/>
      <c r="N116" s="6"/>
      <c r="O116" s="6"/>
      <c r="P116" s="6"/>
      <c r="Q116" s="6"/>
      <c r="R116" s="6"/>
    </row>
    <row r="117" spans="1:18" s="315" customFormat="1" ht="12.75" hidden="1" customHeight="1" x14ac:dyDescent="0.25">
      <c r="A117" s="476" t="s">
        <v>204</v>
      </c>
      <c r="B117" s="477"/>
      <c r="C117" s="478" t="s">
        <v>205</v>
      </c>
      <c r="D117" s="479"/>
      <c r="E117" s="394">
        <v>12</v>
      </c>
      <c r="F117" s="394" t="s">
        <v>48</v>
      </c>
      <c r="G117" s="192">
        <v>42</v>
      </c>
      <c r="H117" s="394">
        <f t="shared" si="41"/>
        <v>0</v>
      </c>
      <c r="I117" s="192">
        <f t="shared" si="38"/>
        <v>42</v>
      </c>
      <c r="J117" s="192">
        <f>$K$2</f>
        <v>0</v>
      </c>
      <c r="K117" s="192">
        <f t="shared" si="40"/>
        <v>0</v>
      </c>
      <c r="L117" s="330"/>
      <c r="M117" s="6"/>
      <c r="N117" s="6"/>
      <c r="O117" s="6"/>
      <c r="P117" s="6"/>
      <c r="Q117" s="6"/>
      <c r="R117" s="6"/>
    </row>
    <row r="118" spans="1:18" s="315" customFormat="1" ht="12.75" hidden="1" customHeight="1" x14ac:dyDescent="0.25">
      <c r="A118" s="476" t="s">
        <v>168</v>
      </c>
      <c r="B118" s="477"/>
      <c r="C118" s="478" t="s">
        <v>169</v>
      </c>
      <c r="D118" s="479"/>
      <c r="E118" s="394" t="s">
        <v>43</v>
      </c>
      <c r="F118" s="394">
        <v>14</v>
      </c>
      <c r="G118" s="192">
        <v>1500</v>
      </c>
      <c r="H118" s="394">
        <f t="shared" si="41"/>
        <v>0</v>
      </c>
      <c r="I118" s="192">
        <f t="shared" si="38"/>
        <v>1500</v>
      </c>
      <c r="J118" s="192">
        <f t="shared" ref="J118" si="43">K$1</f>
        <v>0</v>
      </c>
      <c r="K118" s="192">
        <f t="shared" si="40"/>
        <v>0</v>
      </c>
      <c r="L118" s="330"/>
      <c r="M118" s="6"/>
      <c r="N118" s="6"/>
      <c r="O118" s="6"/>
      <c r="P118" s="6"/>
      <c r="Q118" s="6"/>
      <c r="R118" s="6"/>
    </row>
    <row r="119" spans="1:18" s="315" customFormat="1" ht="12.75" hidden="1" customHeight="1" x14ac:dyDescent="0.25">
      <c r="A119" s="476" t="s">
        <v>170</v>
      </c>
      <c r="B119" s="477"/>
      <c r="C119" s="478" t="s">
        <v>171</v>
      </c>
      <c r="D119" s="479"/>
      <c r="E119" s="394">
        <v>12</v>
      </c>
      <c r="F119" s="394" t="s">
        <v>48</v>
      </c>
      <c r="G119" s="192">
        <v>259</v>
      </c>
      <c r="H119" s="394">
        <f t="shared" si="41"/>
        <v>0</v>
      </c>
      <c r="I119" s="192">
        <f t="shared" si="38"/>
        <v>259</v>
      </c>
      <c r="J119" s="192">
        <f>$K$2</f>
        <v>0</v>
      </c>
      <c r="K119" s="192">
        <f t="shared" si="40"/>
        <v>0</v>
      </c>
      <c r="L119" s="330"/>
      <c r="M119" s="6"/>
      <c r="N119" s="6"/>
      <c r="O119" s="6"/>
      <c r="P119" s="6"/>
      <c r="Q119" s="6"/>
      <c r="R119" s="6"/>
    </row>
    <row r="120" spans="1:18" s="315" customFormat="1" ht="12.75" hidden="1" customHeight="1" x14ac:dyDescent="0.25">
      <c r="A120" s="476" t="s">
        <v>172</v>
      </c>
      <c r="B120" s="477"/>
      <c r="C120" s="478" t="s">
        <v>173</v>
      </c>
      <c r="D120" s="479"/>
      <c r="E120" s="394" t="s">
        <v>43</v>
      </c>
      <c r="F120" s="394">
        <v>14</v>
      </c>
      <c r="G120" s="192">
        <v>99</v>
      </c>
      <c r="H120" s="394">
        <f t="shared" si="41"/>
        <v>0</v>
      </c>
      <c r="I120" s="192">
        <f t="shared" si="38"/>
        <v>99</v>
      </c>
      <c r="J120" s="192">
        <f t="shared" ref="J120:J138" si="44">K$1</f>
        <v>0</v>
      </c>
      <c r="K120" s="192">
        <f t="shared" si="40"/>
        <v>0</v>
      </c>
      <c r="L120" s="330"/>
      <c r="M120" s="6"/>
      <c r="N120" s="6"/>
      <c r="O120" s="6"/>
      <c r="P120" s="6"/>
      <c r="Q120" s="6"/>
      <c r="R120" s="6"/>
    </row>
    <row r="121" spans="1:18" s="315" customFormat="1" ht="12.75" hidden="1" customHeight="1" x14ac:dyDescent="0.25">
      <c r="A121" s="476" t="s">
        <v>206</v>
      </c>
      <c r="B121" s="477"/>
      <c r="C121" s="478" t="s">
        <v>207</v>
      </c>
      <c r="D121" s="479"/>
      <c r="E121" s="394" t="s">
        <v>43</v>
      </c>
      <c r="F121" s="394">
        <v>14</v>
      </c>
      <c r="G121" s="192">
        <v>499</v>
      </c>
      <c r="H121" s="394">
        <f t="shared" si="41"/>
        <v>0</v>
      </c>
      <c r="I121" s="192">
        <f t="shared" si="38"/>
        <v>499</v>
      </c>
      <c r="J121" s="192">
        <f t="shared" si="44"/>
        <v>0</v>
      </c>
      <c r="K121" s="192">
        <f t="shared" si="40"/>
        <v>0</v>
      </c>
      <c r="L121" s="330"/>
      <c r="M121" s="6"/>
      <c r="N121" s="6"/>
      <c r="O121" s="6"/>
      <c r="P121" s="6"/>
      <c r="Q121" s="6"/>
      <c r="R121" s="6"/>
    </row>
    <row r="122" spans="1:18" ht="12.75" hidden="1" customHeight="1" x14ac:dyDescent="0.25">
      <c r="A122" s="476" t="s">
        <v>208</v>
      </c>
      <c r="B122" s="477"/>
      <c r="C122" s="478" t="s">
        <v>209</v>
      </c>
      <c r="D122" s="479"/>
      <c r="E122" s="394" t="s">
        <v>43</v>
      </c>
      <c r="F122" s="394">
        <v>14</v>
      </c>
      <c r="G122" s="192">
        <v>0</v>
      </c>
      <c r="H122" s="394">
        <f t="shared" si="41"/>
        <v>0</v>
      </c>
      <c r="I122" s="192">
        <f t="shared" si="38"/>
        <v>0</v>
      </c>
      <c r="J122" s="192">
        <f t="shared" si="44"/>
        <v>0</v>
      </c>
      <c r="K122" s="192">
        <f t="shared" si="40"/>
        <v>0</v>
      </c>
      <c r="L122" s="330"/>
      <c r="M122" s="6"/>
      <c r="N122" s="6"/>
      <c r="O122" s="6"/>
      <c r="P122" s="6"/>
      <c r="Q122" s="6"/>
      <c r="R122" s="6"/>
    </row>
    <row r="123" spans="1:18" ht="12.75" hidden="1" customHeight="1" x14ac:dyDescent="0.25">
      <c r="A123" s="476" t="s">
        <v>210</v>
      </c>
      <c r="B123" s="477"/>
      <c r="C123" s="478" t="s">
        <v>211</v>
      </c>
      <c r="D123" s="479"/>
      <c r="E123" s="394" t="s">
        <v>43</v>
      </c>
      <c r="F123" s="394">
        <v>14</v>
      </c>
      <c r="G123" s="192">
        <v>0</v>
      </c>
      <c r="H123" s="394">
        <f t="shared" si="41"/>
        <v>0</v>
      </c>
      <c r="I123" s="192">
        <f t="shared" si="38"/>
        <v>0</v>
      </c>
      <c r="J123" s="192">
        <f t="shared" si="44"/>
        <v>0</v>
      </c>
      <c r="K123" s="192">
        <f t="shared" si="40"/>
        <v>0</v>
      </c>
      <c r="L123" s="330"/>
      <c r="M123" s="6"/>
      <c r="N123" s="6"/>
      <c r="O123" s="6"/>
      <c r="P123" s="6"/>
      <c r="Q123" s="6"/>
      <c r="R123" s="6"/>
    </row>
    <row r="124" spans="1:18" ht="12.75" hidden="1" customHeight="1" x14ac:dyDescent="0.25">
      <c r="A124" s="476" t="s">
        <v>212</v>
      </c>
      <c r="B124" s="477"/>
      <c r="C124" s="478" t="s">
        <v>213</v>
      </c>
      <c r="D124" s="479"/>
      <c r="E124" s="394" t="s">
        <v>43</v>
      </c>
      <c r="F124" s="394">
        <v>14</v>
      </c>
      <c r="G124" s="192">
        <v>0</v>
      </c>
      <c r="H124" s="394">
        <f t="shared" si="41"/>
        <v>0</v>
      </c>
      <c r="I124" s="192">
        <f t="shared" si="38"/>
        <v>0</v>
      </c>
      <c r="J124" s="192">
        <f t="shared" si="44"/>
        <v>0</v>
      </c>
      <c r="K124" s="192">
        <f t="shared" si="40"/>
        <v>0</v>
      </c>
      <c r="L124" s="330"/>
      <c r="M124" s="6"/>
      <c r="N124" s="6"/>
      <c r="O124" s="6"/>
      <c r="P124" s="6"/>
      <c r="Q124" s="6"/>
      <c r="R124" s="6"/>
    </row>
    <row r="125" spans="1:18" ht="12.75" hidden="1" customHeight="1" x14ac:dyDescent="0.25">
      <c r="A125" s="476" t="s">
        <v>214</v>
      </c>
      <c r="B125" s="477"/>
      <c r="C125" s="478" t="s">
        <v>215</v>
      </c>
      <c r="D125" s="479"/>
      <c r="E125" s="394" t="s">
        <v>43</v>
      </c>
      <c r="F125" s="394">
        <v>14</v>
      </c>
      <c r="G125" s="192">
        <v>0</v>
      </c>
      <c r="H125" s="394">
        <f t="shared" si="41"/>
        <v>0</v>
      </c>
      <c r="I125" s="192">
        <f t="shared" si="38"/>
        <v>0</v>
      </c>
      <c r="J125" s="192">
        <f t="shared" si="44"/>
        <v>0</v>
      </c>
      <c r="K125" s="192">
        <f t="shared" si="40"/>
        <v>0</v>
      </c>
      <c r="L125" s="330"/>
      <c r="M125" s="6"/>
      <c r="N125" s="6"/>
      <c r="O125" s="6"/>
      <c r="P125" s="6"/>
      <c r="Q125" s="6"/>
      <c r="R125" s="6"/>
    </row>
    <row r="126" spans="1:18" ht="12.75" hidden="1" customHeight="1" x14ac:dyDescent="0.25">
      <c r="A126" s="476" t="s">
        <v>216</v>
      </c>
      <c r="B126" s="477"/>
      <c r="C126" s="478" t="s">
        <v>217</v>
      </c>
      <c r="D126" s="479"/>
      <c r="E126" s="394" t="s">
        <v>43</v>
      </c>
      <c r="F126" s="394">
        <v>14</v>
      </c>
      <c r="G126" s="192">
        <v>0</v>
      </c>
      <c r="H126" s="394">
        <f t="shared" si="41"/>
        <v>0</v>
      </c>
      <c r="I126" s="192">
        <f t="shared" si="38"/>
        <v>0</v>
      </c>
      <c r="J126" s="192">
        <f t="shared" si="44"/>
        <v>0</v>
      </c>
      <c r="K126" s="192">
        <f t="shared" si="40"/>
        <v>0</v>
      </c>
      <c r="L126" s="330"/>
      <c r="M126" s="6"/>
      <c r="N126" s="6"/>
      <c r="O126" s="6"/>
      <c r="P126" s="6"/>
      <c r="Q126" s="6"/>
      <c r="R126" s="6"/>
    </row>
    <row r="127" spans="1:18" ht="12.75" hidden="1" customHeight="1" x14ac:dyDescent="0.25">
      <c r="A127" s="476" t="s">
        <v>164</v>
      </c>
      <c r="B127" s="477"/>
      <c r="C127" s="478" t="s">
        <v>165</v>
      </c>
      <c r="D127" s="479"/>
      <c r="E127" s="394" t="s">
        <v>43</v>
      </c>
      <c r="F127" s="394">
        <v>14</v>
      </c>
      <c r="G127" s="192">
        <v>0</v>
      </c>
      <c r="H127" s="394">
        <f t="shared" si="41"/>
        <v>0</v>
      </c>
      <c r="I127" s="192">
        <f t="shared" si="38"/>
        <v>0</v>
      </c>
      <c r="J127" s="192">
        <f t="shared" si="44"/>
        <v>0</v>
      </c>
      <c r="K127" s="192">
        <f t="shared" si="40"/>
        <v>0</v>
      </c>
      <c r="L127" s="330"/>
      <c r="M127" s="6"/>
      <c r="N127" s="6"/>
      <c r="O127" s="6"/>
      <c r="P127" s="6"/>
      <c r="Q127" s="6"/>
      <c r="R127" s="6"/>
    </row>
    <row r="128" spans="1:18" ht="12.75" hidden="1" customHeight="1" x14ac:dyDescent="0.25">
      <c r="A128" s="476" t="s">
        <v>218</v>
      </c>
      <c r="B128" s="477"/>
      <c r="C128" s="478" t="s">
        <v>219</v>
      </c>
      <c r="D128" s="479"/>
      <c r="E128" s="394" t="s">
        <v>43</v>
      </c>
      <c r="F128" s="394">
        <v>14</v>
      </c>
      <c r="G128" s="192">
        <v>0</v>
      </c>
      <c r="H128" s="394">
        <f t="shared" si="41"/>
        <v>0</v>
      </c>
      <c r="I128" s="192">
        <f t="shared" si="38"/>
        <v>0</v>
      </c>
      <c r="J128" s="192">
        <f t="shared" si="44"/>
        <v>0</v>
      </c>
      <c r="K128" s="192">
        <f t="shared" si="40"/>
        <v>0</v>
      </c>
      <c r="L128" s="330"/>
      <c r="M128" s="6"/>
      <c r="N128" s="6"/>
      <c r="O128" s="6"/>
      <c r="P128" s="6"/>
      <c r="Q128" s="6"/>
      <c r="R128" s="6"/>
    </row>
    <row r="129" spans="1:18" ht="12.75" hidden="1" customHeight="1" x14ac:dyDescent="0.25">
      <c r="A129" s="476" t="s">
        <v>220</v>
      </c>
      <c r="B129" s="477"/>
      <c r="C129" s="478" t="s">
        <v>221</v>
      </c>
      <c r="D129" s="479"/>
      <c r="E129" s="394" t="s">
        <v>43</v>
      </c>
      <c r="F129" s="394">
        <v>14</v>
      </c>
      <c r="G129" s="192">
        <v>0</v>
      </c>
      <c r="H129" s="394">
        <f t="shared" si="41"/>
        <v>0</v>
      </c>
      <c r="I129" s="192">
        <f t="shared" si="38"/>
        <v>0</v>
      </c>
      <c r="J129" s="192">
        <f t="shared" si="44"/>
        <v>0</v>
      </c>
      <c r="K129" s="192">
        <f t="shared" si="40"/>
        <v>0</v>
      </c>
      <c r="L129" s="330"/>
      <c r="M129" s="6"/>
      <c r="N129" s="6"/>
      <c r="O129" s="6"/>
      <c r="P129" s="6"/>
      <c r="Q129" s="6"/>
      <c r="R129" s="6"/>
    </row>
    <row r="130" spans="1:18" ht="12.75" hidden="1" customHeight="1" x14ac:dyDescent="0.25">
      <c r="A130" s="476" t="s">
        <v>222</v>
      </c>
      <c r="B130" s="477"/>
      <c r="C130" s="478" t="s">
        <v>223</v>
      </c>
      <c r="D130" s="479"/>
      <c r="E130" s="394" t="s">
        <v>43</v>
      </c>
      <c r="F130" s="394">
        <v>14</v>
      </c>
      <c r="G130" s="192">
        <v>0</v>
      </c>
      <c r="H130" s="394">
        <f t="shared" si="41"/>
        <v>0</v>
      </c>
      <c r="I130" s="192">
        <f t="shared" si="38"/>
        <v>0</v>
      </c>
      <c r="J130" s="192">
        <f t="shared" si="44"/>
        <v>0</v>
      </c>
      <c r="K130" s="192">
        <f t="shared" si="40"/>
        <v>0</v>
      </c>
      <c r="L130" s="330"/>
      <c r="M130" s="6"/>
      <c r="N130" s="6"/>
      <c r="O130" s="6"/>
      <c r="P130" s="6"/>
      <c r="Q130" s="6"/>
      <c r="R130" s="6"/>
    </row>
    <row r="131" spans="1:18" ht="12.75" hidden="1" customHeight="1" x14ac:dyDescent="0.25">
      <c r="A131" s="476" t="s">
        <v>224</v>
      </c>
      <c r="B131" s="477"/>
      <c r="C131" s="478" t="s">
        <v>225</v>
      </c>
      <c r="D131" s="479"/>
      <c r="E131" s="394" t="s">
        <v>43</v>
      </c>
      <c r="F131" s="394">
        <v>14</v>
      </c>
      <c r="G131" s="192">
        <v>0</v>
      </c>
      <c r="H131" s="394">
        <f t="shared" si="41"/>
        <v>0</v>
      </c>
      <c r="I131" s="192">
        <f t="shared" si="38"/>
        <v>0</v>
      </c>
      <c r="J131" s="192">
        <f t="shared" si="44"/>
        <v>0</v>
      </c>
      <c r="K131" s="192">
        <f t="shared" si="40"/>
        <v>0</v>
      </c>
      <c r="L131" s="330"/>
      <c r="M131" s="6"/>
      <c r="N131" s="6"/>
      <c r="O131" s="6"/>
      <c r="P131" s="6"/>
      <c r="Q131" s="6"/>
      <c r="R131" s="6"/>
    </row>
    <row r="132" spans="1:18" ht="12.75" hidden="1" customHeight="1" x14ac:dyDescent="0.25">
      <c r="A132" s="476" t="s">
        <v>226</v>
      </c>
      <c r="B132" s="477"/>
      <c r="C132" s="478" t="s">
        <v>227</v>
      </c>
      <c r="D132" s="479"/>
      <c r="E132" s="394" t="s">
        <v>43</v>
      </c>
      <c r="F132" s="394">
        <v>14</v>
      </c>
      <c r="G132" s="192">
        <v>0</v>
      </c>
      <c r="H132" s="394">
        <f t="shared" si="41"/>
        <v>0</v>
      </c>
      <c r="I132" s="192">
        <f t="shared" si="38"/>
        <v>0</v>
      </c>
      <c r="J132" s="192">
        <f t="shared" si="44"/>
        <v>0</v>
      </c>
      <c r="K132" s="192">
        <f t="shared" si="40"/>
        <v>0</v>
      </c>
      <c r="L132" s="330"/>
      <c r="M132" s="6"/>
      <c r="N132" s="6"/>
      <c r="O132" s="6"/>
      <c r="P132" s="6"/>
      <c r="Q132" s="6"/>
      <c r="R132" s="6"/>
    </row>
    <row r="133" spans="1:18" ht="12.75" hidden="1" customHeight="1" x14ac:dyDescent="0.25">
      <c r="A133" s="476" t="s">
        <v>176</v>
      </c>
      <c r="B133" s="477"/>
      <c r="C133" s="478" t="s">
        <v>177</v>
      </c>
      <c r="D133" s="479"/>
      <c r="E133" s="394" t="s">
        <v>43</v>
      </c>
      <c r="F133" s="394">
        <v>21</v>
      </c>
      <c r="G133" s="192">
        <v>0</v>
      </c>
      <c r="H133" s="394">
        <f t="shared" si="41"/>
        <v>0</v>
      </c>
      <c r="I133" s="192">
        <f t="shared" si="38"/>
        <v>0</v>
      </c>
      <c r="J133" s="192">
        <f t="shared" si="44"/>
        <v>0</v>
      </c>
      <c r="K133" s="192">
        <f t="shared" si="40"/>
        <v>0</v>
      </c>
      <c r="L133" s="330"/>
      <c r="M133" s="6"/>
      <c r="N133" s="6"/>
      <c r="O133" s="6"/>
      <c r="P133" s="6"/>
      <c r="Q133" s="6"/>
      <c r="R133" s="6"/>
    </row>
    <row r="134" spans="1:18" ht="12.75" hidden="1" customHeight="1" x14ac:dyDescent="0.25">
      <c r="A134" s="476" t="s">
        <v>190</v>
      </c>
      <c r="B134" s="477"/>
      <c r="C134" s="478" t="s">
        <v>191</v>
      </c>
      <c r="D134" s="479"/>
      <c r="E134" s="394" t="s">
        <v>43</v>
      </c>
      <c r="F134" s="394">
        <v>21</v>
      </c>
      <c r="G134" s="192">
        <v>0</v>
      </c>
      <c r="H134" s="394">
        <f t="shared" si="41"/>
        <v>0</v>
      </c>
      <c r="I134" s="192">
        <f t="shared" si="38"/>
        <v>0</v>
      </c>
      <c r="J134" s="192">
        <f t="shared" si="44"/>
        <v>0</v>
      </c>
      <c r="K134" s="192">
        <f t="shared" si="40"/>
        <v>0</v>
      </c>
      <c r="L134" s="330"/>
      <c r="M134" s="6"/>
      <c r="N134" s="6"/>
      <c r="O134" s="6"/>
      <c r="P134" s="6"/>
      <c r="Q134" s="6"/>
      <c r="R134" s="6"/>
    </row>
    <row r="135" spans="1:18" ht="12.75" hidden="1" customHeight="1" x14ac:dyDescent="0.25">
      <c r="A135" s="476" t="s">
        <v>228</v>
      </c>
      <c r="B135" s="477"/>
      <c r="C135" s="478" t="s">
        <v>229</v>
      </c>
      <c r="D135" s="479"/>
      <c r="E135" s="394" t="s">
        <v>43</v>
      </c>
      <c r="F135" s="394">
        <v>14</v>
      </c>
      <c r="G135" s="192">
        <v>0</v>
      </c>
      <c r="H135" s="394">
        <f>H134*2</f>
        <v>0</v>
      </c>
      <c r="I135" s="192">
        <f t="shared" si="38"/>
        <v>0</v>
      </c>
      <c r="J135" s="192">
        <f t="shared" si="44"/>
        <v>0</v>
      </c>
      <c r="K135" s="192">
        <f t="shared" si="40"/>
        <v>0</v>
      </c>
      <c r="L135" s="330"/>
      <c r="M135" s="6"/>
      <c r="N135" s="6"/>
      <c r="O135" s="6"/>
      <c r="P135" s="6"/>
      <c r="Q135" s="6"/>
      <c r="R135" s="6"/>
    </row>
    <row r="136" spans="1:18" ht="12.75" hidden="1" customHeight="1" x14ac:dyDescent="0.25">
      <c r="A136" s="476" t="s">
        <v>230</v>
      </c>
      <c r="B136" s="477"/>
      <c r="C136" s="478" t="s">
        <v>231</v>
      </c>
      <c r="D136" s="479"/>
      <c r="E136" s="394" t="s">
        <v>43</v>
      </c>
      <c r="F136" s="394">
        <v>14</v>
      </c>
      <c r="G136" s="192">
        <v>0</v>
      </c>
      <c r="H136" s="394">
        <f>H113</f>
        <v>0</v>
      </c>
      <c r="I136" s="192">
        <f t="shared" si="38"/>
        <v>0</v>
      </c>
      <c r="J136" s="192">
        <f t="shared" si="44"/>
        <v>0</v>
      </c>
      <c r="K136" s="192">
        <f t="shared" si="40"/>
        <v>0</v>
      </c>
      <c r="L136" s="330"/>
      <c r="M136" s="6"/>
      <c r="N136" s="6"/>
      <c r="O136" s="6"/>
      <c r="P136" s="6"/>
      <c r="Q136" s="6"/>
      <c r="R136" s="6"/>
    </row>
    <row r="137" spans="1:18" ht="12.75" hidden="1" customHeight="1" x14ac:dyDescent="0.25">
      <c r="A137" s="476" t="s">
        <v>232</v>
      </c>
      <c r="B137" s="477"/>
      <c r="C137" s="478" t="s">
        <v>233</v>
      </c>
      <c r="D137" s="479"/>
      <c r="E137" s="394" t="s">
        <v>43</v>
      </c>
      <c r="F137" s="394">
        <v>14</v>
      </c>
      <c r="G137" s="192">
        <v>0</v>
      </c>
      <c r="H137" s="394">
        <f t="shared" si="41"/>
        <v>0</v>
      </c>
      <c r="I137" s="192">
        <f t="shared" si="38"/>
        <v>0</v>
      </c>
      <c r="J137" s="192">
        <f t="shared" si="44"/>
        <v>0</v>
      </c>
      <c r="K137" s="192">
        <f t="shared" si="40"/>
        <v>0</v>
      </c>
      <c r="L137" s="330"/>
      <c r="M137" s="6"/>
      <c r="N137" s="6"/>
      <c r="O137" s="6"/>
      <c r="P137" s="6"/>
      <c r="Q137" s="6"/>
      <c r="R137" s="6"/>
    </row>
    <row r="138" spans="1:18" ht="12.75" hidden="1" customHeight="1" x14ac:dyDescent="0.25">
      <c r="A138" s="476" t="s">
        <v>234</v>
      </c>
      <c r="B138" s="477"/>
      <c r="C138" s="478" t="s">
        <v>235</v>
      </c>
      <c r="D138" s="479"/>
      <c r="E138" s="394" t="s">
        <v>43</v>
      </c>
      <c r="F138" s="394">
        <v>14</v>
      </c>
      <c r="G138" s="192">
        <v>0</v>
      </c>
      <c r="H138" s="394">
        <f t="shared" si="41"/>
        <v>0</v>
      </c>
      <c r="I138" s="192">
        <f t="shared" si="38"/>
        <v>0</v>
      </c>
      <c r="J138" s="192">
        <f t="shared" si="44"/>
        <v>0</v>
      </c>
      <c r="K138" s="192">
        <f t="shared" si="40"/>
        <v>0</v>
      </c>
      <c r="L138" s="330"/>
      <c r="M138" s="6"/>
      <c r="N138" s="6"/>
      <c r="O138" s="6"/>
      <c r="P138" s="6"/>
      <c r="Q138" s="6"/>
      <c r="R138" s="6"/>
    </row>
    <row r="139" spans="1:18" ht="12.75" hidden="1" customHeight="1" x14ac:dyDescent="0.25">
      <c r="A139" s="452"/>
      <c r="B139" s="453"/>
      <c r="C139" s="454"/>
      <c r="D139" s="453"/>
      <c r="E139" s="193"/>
      <c r="F139" s="193"/>
      <c r="G139" s="194"/>
      <c r="H139" s="193"/>
      <c r="I139" s="194"/>
      <c r="J139" s="194"/>
      <c r="K139" s="175"/>
      <c r="L139" s="330"/>
      <c r="M139" s="6"/>
      <c r="N139" s="6"/>
      <c r="O139" s="6"/>
      <c r="P139" s="6"/>
      <c r="Q139" s="6"/>
      <c r="R139" s="6"/>
    </row>
    <row r="140" spans="1:18" s="176" customFormat="1" ht="12.75" customHeight="1" x14ac:dyDescent="0.25">
      <c r="A140" s="195" t="s">
        <v>236</v>
      </c>
      <c r="B140" s="391"/>
      <c r="C140" s="390"/>
      <c r="D140" s="391"/>
      <c r="E140" s="451"/>
      <c r="F140" s="451"/>
      <c r="G140" s="451"/>
      <c r="H140" s="451"/>
      <c r="I140" s="451"/>
      <c r="J140" s="451"/>
      <c r="K140" s="378"/>
      <c r="M140" s="183"/>
      <c r="N140" s="183"/>
      <c r="O140" s="183"/>
      <c r="P140" s="183"/>
      <c r="Q140" s="183"/>
      <c r="R140" s="183"/>
    </row>
    <row r="141" spans="1:18" s="176" customFormat="1" ht="12.75" customHeight="1" x14ac:dyDescent="0.25">
      <c r="A141" s="456" t="s">
        <v>237</v>
      </c>
      <c r="B141" s="451"/>
      <c r="C141" s="451" t="s">
        <v>203</v>
      </c>
      <c r="D141" s="451"/>
      <c r="E141" s="178" t="s">
        <v>43</v>
      </c>
      <c r="F141" s="178">
        <v>14</v>
      </c>
      <c r="G141" s="179">
        <v>468</v>
      </c>
      <c r="H141" s="180">
        <v>1</v>
      </c>
      <c r="I141" s="179">
        <f t="shared" ref="I141:I147" si="45">ROUND(G141-((G141*J141)/100),2)</f>
        <v>468</v>
      </c>
      <c r="J141" s="179">
        <f t="shared" ref="J141" si="46">K$1</f>
        <v>0</v>
      </c>
      <c r="K141" s="179">
        <f t="shared" ref="K141:K147" si="47">ROUND((H141*I141),2)</f>
        <v>468</v>
      </c>
      <c r="M141" s="183"/>
      <c r="N141" s="183"/>
      <c r="O141" s="183"/>
      <c r="P141" s="183"/>
      <c r="Q141" s="183"/>
      <c r="R141" s="183"/>
    </row>
    <row r="142" spans="1:18" ht="12.75" customHeight="1" x14ac:dyDescent="0.25">
      <c r="A142" s="480" t="s">
        <v>204</v>
      </c>
      <c r="B142" s="481"/>
      <c r="C142" s="450" t="s">
        <v>205</v>
      </c>
      <c r="D142" s="450"/>
      <c r="E142" s="394">
        <v>36</v>
      </c>
      <c r="F142" s="394" t="s">
        <v>48</v>
      </c>
      <c r="G142" s="192">
        <v>42</v>
      </c>
      <c r="H142" s="394">
        <f>H141</f>
        <v>1</v>
      </c>
      <c r="I142" s="192">
        <f t="shared" si="45"/>
        <v>42</v>
      </c>
      <c r="J142" s="192">
        <f>$K$2</f>
        <v>0</v>
      </c>
      <c r="K142" s="192">
        <f t="shared" si="47"/>
        <v>42</v>
      </c>
      <c r="L142" s="330"/>
      <c r="M142" s="6"/>
      <c r="N142" s="6"/>
      <c r="O142" s="6"/>
      <c r="P142" s="6"/>
      <c r="Q142" s="6"/>
      <c r="R142" s="6"/>
    </row>
    <row r="143" spans="1:18" ht="12.75" customHeight="1" x14ac:dyDescent="0.25">
      <c r="A143" s="483" t="s">
        <v>238</v>
      </c>
      <c r="B143" s="484"/>
      <c r="C143" s="390" t="s">
        <v>239</v>
      </c>
      <c r="D143" s="391"/>
      <c r="E143" s="178" t="s">
        <v>43</v>
      </c>
      <c r="F143" s="178">
        <v>14</v>
      </c>
      <c r="G143" s="179">
        <v>30</v>
      </c>
      <c r="H143" s="180">
        <f>H141</f>
        <v>1</v>
      </c>
      <c r="I143" s="179">
        <f t="shared" si="45"/>
        <v>30</v>
      </c>
      <c r="J143" s="179">
        <f t="shared" ref="J143:J147" si="48">K$1</f>
        <v>0</v>
      </c>
      <c r="K143" s="179">
        <f t="shared" si="47"/>
        <v>30</v>
      </c>
      <c r="L143" s="330"/>
      <c r="M143" s="6"/>
      <c r="N143" s="6"/>
      <c r="O143" s="6"/>
      <c r="P143" s="6"/>
      <c r="Q143" s="6"/>
      <c r="R143" s="6"/>
    </row>
    <row r="144" spans="1:18" ht="12.75" customHeight="1" x14ac:dyDescent="0.25">
      <c r="A144" s="483" t="s">
        <v>240</v>
      </c>
      <c r="B144" s="484"/>
      <c r="C144" s="451" t="s">
        <v>241</v>
      </c>
      <c r="D144" s="451"/>
      <c r="E144" s="197" t="s">
        <v>43</v>
      </c>
      <c r="F144" s="178">
        <v>14</v>
      </c>
      <c r="G144" s="179">
        <v>676</v>
      </c>
      <c r="H144" s="178">
        <v>1</v>
      </c>
      <c r="I144" s="179">
        <f t="shared" si="45"/>
        <v>676</v>
      </c>
      <c r="J144" s="179">
        <f t="shared" si="48"/>
        <v>0</v>
      </c>
      <c r="K144" s="179">
        <f t="shared" si="47"/>
        <v>676</v>
      </c>
      <c r="L144" s="330"/>
      <c r="M144" s="6"/>
      <c r="N144" s="6"/>
      <c r="O144" s="6"/>
      <c r="P144" s="6"/>
      <c r="Q144" s="6"/>
      <c r="R144" s="6"/>
    </row>
    <row r="145" spans="1:18" ht="12.75" customHeight="1" x14ac:dyDescent="0.25">
      <c r="A145" s="483" t="s">
        <v>242</v>
      </c>
      <c r="B145" s="484"/>
      <c r="C145" s="451" t="s">
        <v>243</v>
      </c>
      <c r="D145" s="451"/>
      <c r="E145" s="197" t="s">
        <v>43</v>
      </c>
      <c r="F145" s="178">
        <v>14</v>
      </c>
      <c r="G145" s="179">
        <v>65</v>
      </c>
      <c r="H145" s="180">
        <f>H66</f>
        <v>2</v>
      </c>
      <c r="I145" s="179">
        <f t="shared" si="45"/>
        <v>65</v>
      </c>
      <c r="J145" s="179">
        <f t="shared" si="48"/>
        <v>0</v>
      </c>
      <c r="K145" s="179">
        <f t="shared" si="47"/>
        <v>130</v>
      </c>
      <c r="L145" s="343" t="s">
        <v>70</v>
      </c>
      <c r="M145" s="6"/>
      <c r="N145" s="6"/>
      <c r="O145" s="6"/>
      <c r="P145" s="6"/>
      <c r="Q145" s="6"/>
      <c r="R145" s="6"/>
    </row>
    <row r="146" spans="1:18" ht="12.75" customHeight="1" x14ac:dyDescent="0.25">
      <c r="A146" s="483" t="s">
        <v>244</v>
      </c>
      <c r="B146" s="484"/>
      <c r="C146" s="451" t="s">
        <v>132</v>
      </c>
      <c r="D146" s="451"/>
      <c r="E146" s="197" t="s">
        <v>43</v>
      </c>
      <c r="F146" s="178">
        <v>14</v>
      </c>
      <c r="G146" s="179">
        <v>10</v>
      </c>
      <c r="H146" s="180">
        <f>H145</f>
        <v>2</v>
      </c>
      <c r="I146" s="179">
        <f t="shared" si="45"/>
        <v>10</v>
      </c>
      <c r="J146" s="179">
        <f t="shared" si="48"/>
        <v>0</v>
      </c>
      <c r="K146" s="179">
        <f t="shared" si="47"/>
        <v>20</v>
      </c>
      <c r="L146" s="343" t="s">
        <v>70</v>
      </c>
      <c r="M146" s="6"/>
      <c r="N146" s="6"/>
      <c r="O146" s="6"/>
      <c r="P146" s="6"/>
      <c r="Q146" s="6"/>
      <c r="R146" s="6"/>
    </row>
    <row r="147" spans="1:18" ht="12.75" customHeight="1" x14ac:dyDescent="0.25">
      <c r="A147" s="450"/>
      <c r="B147" s="450"/>
      <c r="C147" s="450"/>
      <c r="D147" s="450"/>
      <c r="E147" s="394"/>
      <c r="F147" s="394"/>
      <c r="G147" s="192">
        <v>0</v>
      </c>
      <c r="H147" s="394">
        <v>0</v>
      </c>
      <c r="I147" s="192">
        <f t="shared" si="45"/>
        <v>0</v>
      </c>
      <c r="J147" s="192">
        <f t="shared" si="48"/>
        <v>0</v>
      </c>
      <c r="K147" s="192">
        <f t="shared" si="47"/>
        <v>0</v>
      </c>
      <c r="L147" s="330"/>
      <c r="M147" s="6"/>
      <c r="N147" s="6"/>
      <c r="O147" s="6"/>
      <c r="P147" s="6"/>
      <c r="Q147" s="6"/>
      <c r="R147" s="6"/>
    </row>
    <row r="148" spans="1:18" ht="12.75" customHeight="1" x14ac:dyDescent="0.25">
      <c r="A148" s="398"/>
      <c r="B148" s="399"/>
      <c r="C148" s="398"/>
      <c r="D148" s="399"/>
      <c r="E148" s="161"/>
      <c r="F148" s="161"/>
      <c r="G148" s="162"/>
      <c r="H148" s="161"/>
      <c r="I148" s="162"/>
      <c r="J148" s="162"/>
      <c r="K148" s="162"/>
      <c r="L148" s="330"/>
      <c r="M148" s="330"/>
      <c r="N148" s="330"/>
      <c r="O148" s="330"/>
      <c r="P148" s="330"/>
      <c r="Q148" s="330"/>
      <c r="R148" s="330"/>
    </row>
    <row r="149" spans="1:18" ht="12.75" customHeight="1" x14ac:dyDescent="0.25">
      <c r="A149" s="169" t="s">
        <v>398</v>
      </c>
      <c r="B149" s="165"/>
      <c r="C149" s="166"/>
      <c r="D149" s="165"/>
      <c r="E149" s="167"/>
      <c r="F149" s="167"/>
      <c r="G149" s="168"/>
      <c r="H149" s="167"/>
      <c r="I149" s="168"/>
      <c r="J149" s="168"/>
      <c r="K149" s="162"/>
      <c r="L149" s="330"/>
      <c r="M149" s="330"/>
      <c r="N149" s="330"/>
      <c r="O149" s="330"/>
      <c r="P149" s="330"/>
      <c r="Q149" s="330"/>
      <c r="R149" s="330"/>
    </row>
    <row r="150" spans="1:18" ht="12.75" customHeight="1" x14ac:dyDescent="0.25">
      <c r="A150" s="170"/>
      <c r="B150" s="165"/>
      <c r="C150" s="166"/>
      <c r="D150" s="165"/>
      <c r="E150" s="167"/>
      <c r="F150" s="167"/>
      <c r="G150" s="168"/>
      <c r="H150" s="167"/>
      <c r="I150" s="168"/>
      <c r="J150" s="168"/>
      <c r="K150" s="162"/>
      <c r="L150" s="330"/>
      <c r="M150" s="330"/>
      <c r="N150" s="330"/>
      <c r="O150" s="330"/>
      <c r="P150" s="330"/>
      <c r="Q150" s="330"/>
      <c r="R150" s="330"/>
    </row>
    <row r="151" spans="1:18" s="203" customFormat="1" ht="12.75" customHeight="1" x14ac:dyDescent="0.25">
      <c r="A151" s="206"/>
      <c r="B151" s="501" t="s">
        <v>399</v>
      </c>
      <c r="C151" s="502" t="s">
        <v>39</v>
      </c>
      <c r="D151" s="502" t="s">
        <v>39</v>
      </c>
      <c r="E151" s="502" t="s">
        <v>39</v>
      </c>
      <c r="F151" s="502" t="s">
        <v>39</v>
      </c>
      <c r="G151" s="502" t="s">
        <v>39</v>
      </c>
      <c r="H151" s="502" t="s">
        <v>39</v>
      </c>
      <c r="I151" s="502" t="s">
        <v>39</v>
      </c>
      <c r="J151" s="502" t="s">
        <v>39</v>
      </c>
      <c r="K151" s="206"/>
      <c r="M151" s="204"/>
      <c r="N151" s="204">
        <f>SUM(K152:K284)</f>
        <v>149560.35000000003</v>
      </c>
      <c r="O151" s="204"/>
      <c r="P151" s="204" t="s">
        <v>39</v>
      </c>
      <c r="Q151" s="204" t="s">
        <v>39</v>
      </c>
      <c r="R151" s="204" t="s">
        <v>39</v>
      </c>
    </row>
    <row r="152" spans="1:18" ht="12.75" customHeight="1" x14ac:dyDescent="0.25">
      <c r="A152" s="504" t="s">
        <v>400</v>
      </c>
      <c r="B152" s="505" t="s">
        <v>39</v>
      </c>
      <c r="C152" s="505" t="s">
        <v>401</v>
      </c>
      <c r="D152" s="505" t="s">
        <v>39</v>
      </c>
      <c r="E152" s="289" t="s">
        <v>43</v>
      </c>
      <c r="F152" s="289">
        <v>0</v>
      </c>
      <c r="G152" s="290">
        <v>0</v>
      </c>
      <c r="H152" s="289">
        <v>1</v>
      </c>
      <c r="I152" s="198">
        <f t="shared" ref="I152:I198" si="49">ROUND(G152-((G152*J152)/100),2)</f>
        <v>0</v>
      </c>
      <c r="J152" s="162">
        <f t="shared" ref="J152:J158" si="50">K$1</f>
        <v>0</v>
      </c>
      <c r="K152" s="162">
        <f t="shared" ref="K152:K198" si="51">H152*I152</f>
        <v>0</v>
      </c>
      <c r="L152" s="330"/>
      <c r="M152" s="330"/>
      <c r="N152" s="330"/>
      <c r="O152" s="330"/>
      <c r="P152" s="330"/>
      <c r="Q152" s="330"/>
      <c r="R152" s="330"/>
    </row>
    <row r="153" spans="1:18" ht="12.75" customHeight="1" x14ac:dyDescent="0.25">
      <c r="A153" s="506" t="s">
        <v>76</v>
      </c>
      <c r="B153" s="506" t="s">
        <v>39</v>
      </c>
      <c r="C153" s="506" t="s">
        <v>77</v>
      </c>
      <c r="D153" s="506" t="s">
        <v>39</v>
      </c>
      <c r="E153" s="287" t="s">
        <v>43</v>
      </c>
      <c r="F153" s="287">
        <v>0</v>
      </c>
      <c r="G153" s="288">
        <v>10913.5</v>
      </c>
      <c r="H153" s="287">
        <v>1</v>
      </c>
      <c r="I153" s="164">
        <f t="shared" si="49"/>
        <v>10913.5</v>
      </c>
      <c r="J153" s="164">
        <f t="shared" si="50"/>
        <v>0</v>
      </c>
      <c r="K153" s="164">
        <f t="shared" si="51"/>
        <v>10913.5</v>
      </c>
      <c r="L153" s="330"/>
      <c r="M153" s="330"/>
      <c r="N153" s="330"/>
      <c r="O153" s="330"/>
      <c r="P153" s="330"/>
      <c r="Q153" s="330"/>
      <c r="R153" s="330"/>
    </row>
    <row r="154" spans="1:18" ht="12.75" customHeight="1" x14ac:dyDescent="0.25">
      <c r="A154" s="506" t="s">
        <v>78</v>
      </c>
      <c r="B154" s="506" t="s">
        <v>39</v>
      </c>
      <c r="C154" s="506" t="s">
        <v>79</v>
      </c>
      <c r="D154" s="506" t="s">
        <v>39</v>
      </c>
      <c r="E154" s="287" t="s">
        <v>43</v>
      </c>
      <c r="F154" s="287">
        <v>0</v>
      </c>
      <c r="G154" s="288">
        <v>0</v>
      </c>
      <c r="H154" s="287">
        <v>10</v>
      </c>
      <c r="I154" s="164">
        <f t="shared" si="49"/>
        <v>0</v>
      </c>
      <c r="J154" s="164">
        <f t="shared" si="50"/>
        <v>0</v>
      </c>
      <c r="K154" s="164">
        <f t="shared" si="51"/>
        <v>0</v>
      </c>
      <c r="L154" s="330"/>
      <c r="M154" s="330"/>
      <c r="N154" s="330"/>
      <c r="O154" s="330"/>
      <c r="P154" s="330"/>
      <c r="Q154" s="330"/>
      <c r="R154" s="330"/>
    </row>
    <row r="155" spans="1:18" ht="12.75" customHeight="1" x14ac:dyDescent="0.25">
      <c r="A155" s="506" t="s">
        <v>80</v>
      </c>
      <c r="B155" s="506" t="s">
        <v>39</v>
      </c>
      <c r="C155" s="506" t="s">
        <v>81</v>
      </c>
      <c r="D155" s="506" t="s">
        <v>39</v>
      </c>
      <c r="E155" s="287" t="s">
        <v>43</v>
      </c>
      <c r="F155" s="287">
        <v>0</v>
      </c>
      <c r="G155" s="288">
        <v>0</v>
      </c>
      <c r="H155" s="287">
        <v>10</v>
      </c>
      <c r="I155" s="164">
        <f t="shared" si="49"/>
        <v>0</v>
      </c>
      <c r="J155" s="164">
        <f t="shared" si="50"/>
        <v>0</v>
      </c>
      <c r="K155" s="164">
        <f t="shared" si="51"/>
        <v>0</v>
      </c>
      <c r="L155" s="330"/>
      <c r="M155" s="330"/>
      <c r="N155" s="330"/>
      <c r="O155" s="330"/>
      <c r="P155" s="330"/>
      <c r="Q155" s="330"/>
      <c r="R155" s="330"/>
    </row>
    <row r="156" spans="1:18" ht="12.75" customHeight="1" x14ac:dyDescent="0.25">
      <c r="A156" s="506" t="s">
        <v>82</v>
      </c>
      <c r="B156" s="506" t="s">
        <v>39</v>
      </c>
      <c r="C156" s="506" t="s">
        <v>83</v>
      </c>
      <c r="D156" s="506" t="s">
        <v>39</v>
      </c>
      <c r="E156" s="287" t="s">
        <v>43</v>
      </c>
      <c r="F156" s="287">
        <v>0</v>
      </c>
      <c r="G156" s="288">
        <v>0</v>
      </c>
      <c r="H156" s="287">
        <v>10</v>
      </c>
      <c r="I156" s="164">
        <f t="shared" si="49"/>
        <v>0</v>
      </c>
      <c r="J156" s="164">
        <f t="shared" si="50"/>
        <v>0</v>
      </c>
      <c r="K156" s="164">
        <f t="shared" si="51"/>
        <v>0</v>
      </c>
      <c r="L156" s="330"/>
      <c r="M156" s="330"/>
      <c r="N156" s="330"/>
      <c r="O156" s="330"/>
      <c r="P156" s="330"/>
      <c r="Q156" s="330"/>
      <c r="R156" s="330"/>
    </row>
    <row r="157" spans="1:18" ht="12.75" customHeight="1" x14ac:dyDescent="0.25">
      <c r="A157" s="506" t="s">
        <v>84</v>
      </c>
      <c r="B157" s="506" t="s">
        <v>39</v>
      </c>
      <c r="C157" s="506" t="s">
        <v>85</v>
      </c>
      <c r="D157" s="506" t="s">
        <v>39</v>
      </c>
      <c r="E157" s="287" t="s">
        <v>43</v>
      </c>
      <c r="F157" s="287">
        <v>0</v>
      </c>
      <c r="G157" s="288">
        <v>0</v>
      </c>
      <c r="H157" s="287">
        <v>10</v>
      </c>
      <c r="I157" s="164">
        <f t="shared" si="49"/>
        <v>0</v>
      </c>
      <c r="J157" s="164">
        <f t="shared" si="50"/>
        <v>0</v>
      </c>
      <c r="K157" s="164">
        <f t="shared" si="51"/>
        <v>0</v>
      </c>
      <c r="L157" s="330"/>
      <c r="M157" s="330"/>
      <c r="N157" s="330"/>
      <c r="O157" s="330"/>
      <c r="P157" s="330"/>
      <c r="Q157" s="330"/>
      <c r="R157" s="330"/>
    </row>
    <row r="158" spans="1:18" ht="12.75" customHeight="1" x14ac:dyDescent="0.25">
      <c r="A158" s="505" t="s">
        <v>402</v>
      </c>
      <c r="B158" s="505" t="s">
        <v>39</v>
      </c>
      <c r="C158" s="505" t="s">
        <v>403</v>
      </c>
      <c r="D158" s="505" t="s">
        <v>39</v>
      </c>
      <c r="E158" s="289" t="s">
        <v>43</v>
      </c>
      <c r="F158" s="289">
        <v>0</v>
      </c>
      <c r="G158" s="290">
        <v>5106.3500000000004</v>
      </c>
      <c r="H158" s="289">
        <v>1</v>
      </c>
      <c r="I158" s="198">
        <f t="shared" si="49"/>
        <v>5106.3500000000004</v>
      </c>
      <c r="J158" s="162">
        <f t="shared" si="50"/>
        <v>0</v>
      </c>
      <c r="K158" s="162">
        <f t="shared" si="51"/>
        <v>5106.3500000000004</v>
      </c>
      <c r="L158" s="330"/>
      <c r="M158" s="330"/>
      <c r="N158" s="330"/>
      <c r="O158" s="330"/>
      <c r="P158" s="330"/>
      <c r="Q158" s="330"/>
      <c r="R158" s="330"/>
    </row>
    <row r="159" spans="1:18" ht="12.75" customHeight="1" x14ac:dyDescent="0.25">
      <c r="A159" s="505" t="s">
        <v>404</v>
      </c>
      <c r="B159" s="505" t="s">
        <v>39</v>
      </c>
      <c r="C159" s="505" t="s">
        <v>405</v>
      </c>
      <c r="D159" s="505" t="s">
        <v>39</v>
      </c>
      <c r="E159" s="289">
        <v>36</v>
      </c>
      <c r="F159" s="289" t="s">
        <v>48</v>
      </c>
      <c r="G159" s="290">
        <v>2760</v>
      </c>
      <c r="H159" s="289">
        <v>1</v>
      </c>
      <c r="I159" s="198">
        <f t="shared" si="49"/>
        <v>2760</v>
      </c>
      <c r="J159" s="162">
        <f>K$2</f>
        <v>0</v>
      </c>
      <c r="K159" s="162">
        <f t="shared" si="51"/>
        <v>2760</v>
      </c>
      <c r="L159" s="330"/>
      <c r="M159" s="330"/>
      <c r="N159" s="330"/>
      <c r="O159" s="330"/>
      <c r="P159" s="330"/>
      <c r="Q159" s="330"/>
      <c r="R159" s="330"/>
    </row>
    <row r="160" spans="1:18" ht="12.75" customHeight="1" x14ac:dyDescent="0.25">
      <c r="A160" s="505" t="s">
        <v>49</v>
      </c>
      <c r="B160" s="505" t="s">
        <v>39</v>
      </c>
      <c r="C160" s="505" t="s">
        <v>50</v>
      </c>
      <c r="D160" s="505" t="s">
        <v>39</v>
      </c>
      <c r="E160" s="289" t="s">
        <v>43</v>
      </c>
      <c r="F160" s="289">
        <v>0</v>
      </c>
      <c r="G160" s="290">
        <v>0</v>
      </c>
      <c r="H160" s="289">
        <v>1</v>
      </c>
      <c r="I160" s="198">
        <f t="shared" si="49"/>
        <v>0</v>
      </c>
      <c r="J160" s="162">
        <f t="shared" ref="J160:J178" si="52">K$1</f>
        <v>0</v>
      </c>
      <c r="K160" s="162">
        <f t="shared" si="51"/>
        <v>0</v>
      </c>
      <c r="L160" s="330"/>
      <c r="M160" s="330"/>
      <c r="N160" s="330"/>
      <c r="O160" s="330"/>
      <c r="P160" s="330"/>
      <c r="Q160" s="330"/>
      <c r="R160" s="330"/>
    </row>
    <row r="161" spans="1:12" ht="12.75" customHeight="1" x14ac:dyDescent="0.25">
      <c r="A161" s="505" t="s">
        <v>51</v>
      </c>
      <c r="B161" s="505" t="s">
        <v>39</v>
      </c>
      <c r="C161" s="505" t="s">
        <v>52</v>
      </c>
      <c r="D161" s="505" t="s">
        <v>39</v>
      </c>
      <c r="E161" s="289" t="s">
        <v>43</v>
      </c>
      <c r="F161" s="289">
        <v>0</v>
      </c>
      <c r="G161" s="290">
        <v>0</v>
      </c>
      <c r="H161" s="289">
        <v>1</v>
      </c>
      <c r="I161" s="198">
        <f t="shared" si="49"/>
        <v>0</v>
      </c>
      <c r="J161" s="162">
        <f t="shared" si="52"/>
        <v>0</v>
      </c>
      <c r="K161" s="162">
        <f t="shared" si="51"/>
        <v>0</v>
      </c>
      <c r="L161" s="330"/>
    </row>
    <row r="162" spans="1:12" ht="12.75" customHeight="1" x14ac:dyDescent="0.25">
      <c r="A162" s="505" t="s">
        <v>53</v>
      </c>
      <c r="B162" s="505" t="s">
        <v>39</v>
      </c>
      <c r="C162" s="505" t="s">
        <v>54</v>
      </c>
      <c r="D162" s="505" t="s">
        <v>39</v>
      </c>
      <c r="E162" s="289" t="s">
        <v>43</v>
      </c>
      <c r="F162" s="289">
        <v>0</v>
      </c>
      <c r="G162" s="290">
        <v>0</v>
      </c>
      <c r="H162" s="289">
        <v>1</v>
      </c>
      <c r="I162" s="198">
        <f t="shared" si="49"/>
        <v>0</v>
      </c>
      <c r="J162" s="162">
        <f t="shared" si="52"/>
        <v>0</v>
      </c>
      <c r="K162" s="162">
        <f t="shared" si="51"/>
        <v>0</v>
      </c>
      <c r="L162" s="330"/>
    </row>
    <row r="163" spans="1:12" ht="12.75" customHeight="1" x14ac:dyDescent="0.25">
      <c r="A163" s="505" t="s">
        <v>55</v>
      </c>
      <c r="B163" s="505" t="s">
        <v>39</v>
      </c>
      <c r="C163" s="505" t="s">
        <v>56</v>
      </c>
      <c r="D163" s="505" t="s">
        <v>39</v>
      </c>
      <c r="E163" s="289" t="s">
        <v>43</v>
      </c>
      <c r="F163" s="289">
        <v>0</v>
      </c>
      <c r="G163" s="290">
        <v>7296.35</v>
      </c>
      <c r="H163" s="289">
        <v>1</v>
      </c>
      <c r="I163" s="198">
        <f t="shared" si="49"/>
        <v>7296.35</v>
      </c>
      <c r="J163" s="162">
        <f t="shared" si="52"/>
        <v>0</v>
      </c>
      <c r="K163" s="162">
        <f t="shared" si="51"/>
        <v>7296.35</v>
      </c>
      <c r="L163" s="330"/>
    </row>
    <row r="164" spans="1:12" ht="12.75" customHeight="1" x14ac:dyDescent="0.25">
      <c r="A164" s="505" t="s">
        <v>57</v>
      </c>
      <c r="B164" s="505" t="s">
        <v>39</v>
      </c>
      <c r="C164" s="505" t="s">
        <v>58</v>
      </c>
      <c r="D164" s="505" t="s">
        <v>39</v>
      </c>
      <c r="E164" s="289" t="s">
        <v>43</v>
      </c>
      <c r="F164" s="289">
        <v>0</v>
      </c>
      <c r="G164" s="290">
        <v>0</v>
      </c>
      <c r="H164" s="289">
        <v>1</v>
      </c>
      <c r="I164" s="198">
        <f t="shared" si="49"/>
        <v>0</v>
      </c>
      <c r="J164" s="162">
        <f t="shared" si="52"/>
        <v>0</v>
      </c>
      <c r="K164" s="162">
        <f t="shared" si="51"/>
        <v>0</v>
      </c>
      <c r="L164" s="330"/>
    </row>
    <row r="165" spans="1:12" ht="12.75" customHeight="1" x14ac:dyDescent="0.25">
      <c r="A165" s="505" t="s">
        <v>59</v>
      </c>
      <c r="B165" s="505" t="s">
        <v>39</v>
      </c>
      <c r="C165" s="505" t="s">
        <v>60</v>
      </c>
      <c r="D165" s="505" t="s">
        <v>39</v>
      </c>
      <c r="E165" s="289" t="s">
        <v>43</v>
      </c>
      <c r="F165" s="289">
        <v>0</v>
      </c>
      <c r="G165" s="290">
        <v>0</v>
      </c>
      <c r="H165" s="289">
        <v>1</v>
      </c>
      <c r="I165" s="198">
        <f t="shared" si="49"/>
        <v>0</v>
      </c>
      <c r="J165" s="162">
        <f t="shared" si="52"/>
        <v>0</v>
      </c>
      <c r="K165" s="162">
        <f t="shared" si="51"/>
        <v>0</v>
      </c>
      <c r="L165" s="330"/>
    </row>
    <row r="166" spans="1:12" ht="12.75" customHeight="1" x14ac:dyDescent="0.25">
      <c r="A166" s="505" t="s">
        <v>61</v>
      </c>
      <c r="B166" s="505" t="s">
        <v>39</v>
      </c>
      <c r="C166" s="505" t="s">
        <v>62</v>
      </c>
      <c r="D166" s="505" t="s">
        <v>39</v>
      </c>
      <c r="E166" s="289" t="s">
        <v>43</v>
      </c>
      <c r="F166" s="289">
        <v>0</v>
      </c>
      <c r="G166" s="290">
        <v>14596.35</v>
      </c>
      <c r="H166" s="289">
        <v>1</v>
      </c>
      <c r="I166" s="198">
        <f t="shared" si="49"/>
        <v>14596.35</v>
      </c>
      <c r="J166" s="162">
        <f t="shared" si="52"/>
        <v>0</v>
      </c>
      <c r="K166" s="162">
        <f t="shared" si="51"/>
        <v>14596.35</v>
      </c>
      <c r="L166" s="330"/>
    </row>
    <row r="167" spans="1:12" s="318" customFormat="1" ht="12.75" customHeight="1" x14ac:dyDescent="0.25">
      <c r="A167" s="457" t="s">
        <v>63</v>
      </c>
      <c r="B167" s="457" t="s">
        <v>39</v>
      </c>
      <c r="C167" s="457" t="s">
        <v>64</v>
      </c>
      <c r="D167" s="457" t="s">
        <v>39</v>
      </c>
      <c r="E167" s="163" t="s">
        <v>43</v>
      </c>
      <c r="F167" s="163">
        <v>0</v>
      </c>
      <c r="G167" s="164">
        <v>650</v>
      </c>
      <c r="H167" s="163">
        <v>2</v>
      </c>
      <c r="I167" s="164">
        <f t="shared" si="49"/>
        <v>650</v>
      </c>
      <c r="J167" s="164">
        <f t="shared" si="52"/>
        <v>0</v>
      </c>
      <c r="K167" s="164">
        <f t="shared" ref="K167" si="53">ROUND((H167*I167),2)</f>
        <v>1300</v>
      </c>
      <c r="L167" s="330"/>
    </row>
    <row r="168" spans="1:12" ht="12.75" customHeight="1" x14ac:dyDescent="0.25">
      <c r="A168" s="506" t="s">
        <v>396</v>
      </c>
      <c r="B168" s="506" t="s">
        <v>39</v>
      </c>
      <c r="C168" s="506" t="s">
        <v>397</v>
      </c>
      <c r="D168" s="506" t="s">
        <v>39</v>
      </c>
      <c r="E168" s="287"/>
      <c r="F168" s="287"/>
      <c r="G168" s="288">
        <v>1900</v>
      </c>
      <c r="H168" s="287">
        <v>2</v>
      </c>
      <c r="I168" s="164">
        <f t="shared" si="49"/>
        <v>1900</v>
      </c>
      <c r="J168" s="164">
        <f t="shared" si="52"/>
        <v>0</v>
      </c>
      <c r="K168" s="164">
        <f t="shared" si="51"/>
        <v>3800</v>
      </c>
      <c r="L168" s="330"/>
    </row>
    <row r="169" spans="1:12" ht="12.75" customHeight="1" x14ac:dyDescent="0.25">
      <c r="A169" s="505" t="s">
        <v>66</v>
      </c>
      <c r="B169" s="505" t="s">
        <v>39</v>
      </c>
      <c r="C169" s="505" t="s">
        <v>67</v>
      </c>
      <c r="D169" s="505" t="s">
        <v>39</v>
      </c>
      <c r="E169" s="289" t="s">
        <v>43</v>
      </c>
      <c r="F169" s="289">
        <v>0</v>
      </c>
      <c r="G169" s="290">
        <v>14596.35</v>
      </c>
      <c r="H169" s="289">
        <v>1</v>
      </c>
      <c r="I169" s="198">
        <f t="shared" si="49"/>
        <v>14596.35</v>
      </c>
      <c r="J169" s="162">
        <f t="shared" si="52"/>
        <v>0</v>
      </c>
      <c r="K169" s="162">
        <f t="shared" si="51"/>
        <v>14596.35</v>
      </c>
      <c r="L169" s="330"/>
    </row>
    <row r="170" spans="1:12" ht="12.75" customHeight="1" x14ac:dyDescent="0.25">
      <c r="A170" s="506" t="s">
        <v>68</v>
      </c>
      <c r="B170" s="506" t="s">
        <v>39</v>
      </c>
      <c r="C170" s="506" t="s">
        <v>69</v>
      </c>
      <c r="D170" s="506" t="s">
        <v>39</v>
      </c>
      <c r="E170" s="287" t="s">
        <v>43</v>
      </c>
      <c r="F170" s="287">
        <v>0</v>
      </c>
      <c r="G170" s="288">
        <v>7296.35</v>
      </c>
      <c r="H170" s="287">
        <v>1</v>
      </c>
      <c r="I170" s="164">
        <f t="shared" si="49"/>
        <v>7296.35</v>
      </c>
      <c r="J170" s="164">
        <f t="shared" si="52"/>
        <v>0</v>
      </c>
      <c r="K170" s="164">
        <f t="shared" si="51"/>
        <v>7296.35</v>
      </c>
      <c r="L170" s="330"/>
    </row>
    <row r="171" spans="1:12" ht="12.75" customHeight="1" x14ac:dyDescent="0.25">
      <c r="A171" s="506" t="s">
        <v>68</v>
      </c>
      <c r="B171" s="506" t="s">
        <v>39</v>
      </c>
      <c r="C171" s="506" t="s">
        <v>69</v>
      </c>
      <c r="D171" s="506" t="s">
        <v>39</v>
      </c>
      <c r="E171" s="287" t="s">
        <v>43</v>
      </c>
      <c r="F171" s="287">
        <v>0</v>
      </c>
      <c r="G171" s="288">
        <v>7296.35</v>
      </c>
      <c r="H171" s="287">
        <v>1</v>
      </c>
      <c r="I171" s="164">
        <f t="shared" si="49"/>
        <v>7296.35</v>
      </c>
      <c r="J171" s="164">
        <f t="shared" si="52"/>
        <v>0</v>
      </c>
      <c r="K171" s="164">
        <f t="shared" si="51"/>
        <v>7296.35</v>
      </c>
      <c r="L171" s="330"/>
    </row>
    <row r="172" spans="1:12" ht="12.75" customHeight="1" x14ac:dyDescent="0.25">
      <c r="A172" s="507" t="s">
        <v>68</v>
      </c>
      <c r="B172" s="507" t="s">
        <v>39</v>
      </c>
      <c r="C172" s="507" t="s">
        <v>69</v>
      </c>
      <c r="D172" s="507" t="s">
        <v>39</v>
      </c>
      <c r="E172" s="324" t="s">
        <v>43</v>
      </c>
      <c r="F172" s="324">
        <v>0</v>
      </c>
      <c r="G172" s="325">
        <v>7296.35</v>
      </c>
      <c r="H172" s="324">
        <v>1</v>
      </c>
      <c r="I172" s="323">
        <f t="shared" si="49"/>
        <v>7296.35</v>
      </c>
      <c r="J172" s="323">
        <f t="shared" si="52"/>
        <v>0</v>
      </c>
      <c r="K172" s="323">
        <f t="shared" si="51"/>
        <v>7296.35</v>
      </c>
      <c r="L172" s="343" t="s">
        <v>70</v>
      </c>
    </row>
    <row r="173" spans="1:12" ht="12.75" customHeight="1" x14ac:dyDescent="0.25">
      <c r="A173" s="507" t="s">
        <v>68</v>
      </c>
      <c r="B173" s="507" t="s">
        <v>39</v>
      </c>
      <c r="C173" s="507" t="s">
        <v>69</v>
      </c>
      <c r="D173" s="507" t="s">
        <v>39</v>
      </c>
      <c r="E173" s="324" t="s">
        <v>43</v>
      </c>
      <c r="F173" s="324">
        <v>0</v>
      </c>
      <c r="G173" s="325">
        <v>7296.35</v>
      </c>
      <c r="H173" s="324">
        <v>1</v>
      </c>
      <c r="I173" s="323">
        <f t="shared" si="49"/>
        <v>7296.35</v>
      </c>
      <c r="J173" s="323">
        <f t="shared" si="52"/>
        <v>0</v>
      </c>
      <c r="K173" s="323">
        <f t="shared" si="51"/>
        <v>7296.35</v>
      </c>
      <c r="L173" s="343" t="s">
        <v>70</v>
      </c>
    </row>
    <row r="174" spans="1:12" ht="12.75" customHeight="1" x14ac:dyDescent="0.25">
      <c r="A174" s="507" t="s">
        <v>68</v>
      </c>
      <c r="B174" s="507" t="s">
        <v>39</v>
      </c>
      <c r="C174" s="507" t="s">
        <v>69</v>
      </c>
      <c r="D174" s="507" t="s">
        <v>39</v>
      </c>
      <c r="E174" s="324" t="s">
        <v>43</v>
      </c>
      <c r="F174" s="324">
        <v>0</v>
      </c>
      <c r="G174" s="325">
        <v>7296.35</v>
      </c>
      <c r="H174" s="324">
        <v>1</v>
      </c>
      <c r="I174" s="323">
        <f t="shared" si="49"/>
        <v>7296.35</v>
      </c>
      <c r="J174" s="323">
        <f t="shared" si="52"/>
        <v>0</v>
      </c>
      <c r="K174" s="323">
        <f t="shared" si="51"/>
        <v>7296.35</v>
      </c>
      <c r="L174" s="343" t="s">
        <v>70</v>
      </c>
    </row>
    <row r="175" spans="1:12" ht="12.75" customHeight="1" x14ac:dyDescent="0.25">
      <c r="A175" s="505" t="s">
        <v>406</v>
      </c>
      <c r="B175" s="505" t="s">
        <v>39</v>
      </c>
      <c r="C175" s="505" t="s">
        <v>407</v>
      </c>
      <c r="D175" s="505" t="s">
        <v>39</v>
      </c>
      <c r="E175" s="289" t="s">
        <v>43</v>
      </c>
      <c r="F175" s="289">
        <v>0</v>
      </c>
      <c r="G175" s="290">
        <v>2916.35</v>
      </c>
      <c r="H175" s="289">
        <v>1</v>
      </c>
      <c r="I175" s="198">
        <f t="shared" si="49"/>
        <v>2916.35</v>
      </c>
      <c r="J175" s="162">
        <f t="shared" si="52"/>
        <v>0</v>
      </c>
      <c r="K175" s="162">
        <f t="shared" si="51"/>
        <v>2916.35</v>
      </c>
      <c r="L175" s="330"/>
    </row>
    <row r="176" spans="1:12" ht="12.75" customHeight="1" x14ac:dyDescent="0.25">
      <c r="A176" s="505" t="s">
        <v>73</v>
      </c>
      <c r="B176" s="505" t="s">
        <v>39</v>
      </c>
      <c r="C176" s="505" t="s">
        <v>74</v>
      </c>
      <c r="D176" s="505" t="s">
        <v>39</v>
      </c>
      <c r="E176" s="289" t="s">
        <v>43</v>
      </c>
      <c r="F176" s="289">
        <v>0</v>
      </c>
      <c r="G176" s="290">
        <v>0</v>
      </c>
      <c r="H176" s="289">
        <v>4</v>
      </c>
      <c r="I176" s="198">
        <f t="shared" si="49"/>
        <v>0</v>
      </c>
      <c r="J176" s="162">
        <f t="shared" si="52"/>
        <v>0</v>
      </c>
      <c r="K176" s="162">
        <f t="shared" si="51"/>
        <v>0</v>
      </c>
      <c r="L176" s="330"/>
    </row>
    <row r="177" spans="1:11" ht="12.75" customHeight="1" x14ac:dyDescent="0.25">
      <c r="A177" s="505" t="s">
        <v>408</v>
      </c>
      <c r="B177" s="505" t="s">
        <v>39</v>
      </c>
      <c r="C177" s="505" t="s">
        <v>407</v>
      </c>
      <c r="D177" s="505" t="s">
        <v>39</v>
      </c>
      <c r="E177" s="289" t="s">
        <v>43</v>
      </c>
      <c r="F177" s="289">
        <v>0</v>
      </c>
      <c r="G177" s="290">
        <v>2916.35</v>
      </c>
      <c r="H177" s="289">
        <v>1</v>
      </c>
      <c r="I177" s="198">
        <f t="shared" si="49"/>
        <v>2916.35</v>
      </c>
      <c r="J177" s="162">
        <f t="shared" si="52"/>
        <v>0</v>
      </c>
      <c r="K177" s="162">
        <f t="shared" si="51"/>
        <v>2916.35</v>
      </c>
    </row>
    <row r="178" spans="1:11" ht="12.75" customHeight="1" x14ac:dyDescent="0.25">
      <c r="A178" s="505" t="s">
        <v>86</v>
      </c>
      <c r="B178" s="505" t="s">
        <v>39</v>
      </c>
      <c r="C178" s="505" t="s">
        <v>87</v>
      </c>
      <c r="D178" s="505" t="s">
        <v>39</v>
      </c>
      <c r="E178" s="289" t="s">
        <v>43</v>
      </c>
      <c r="F178" s="289">
        <v>0</v>
      </c>
      <c r="G178" s="290">
        <v>100</v>
      </c>
      <c r="H178" s="289">
        <v>1</v>
      </c>
      <c r="I178" s="198">
        <f t="shared" si="49"/>
        <v>100</v>
      </c>
      <c r="J178" s="162">
        <f t="shared" si="52"/>
        <v>0</v>
      </c>
      <c r="K178" s="162">
        <f t="shared" si="51"/>
        <v>100</v>
      </c>
    </row>
    <row r="179" spans="1:11" ht="12.75" customHeight="1" x14ac:dyDescent="0.25">
      <c r="A179" s="505" t="s">
        <v>88</v>
      </c>
      <c r="B179" s="505" t="s">
        <v>39</v>
      </c>
      <c r="C179" s="505" t="s">
        <v>89</v>
      </c>
      <c r="D179" s="505" t="s">
        <v>39</v>
      </c>
      <c r="E179" s="289">
        <v>36</v>
      </c>
      <c r="F179" s="289" t="s">
        <v>48</v>
      </c>
      <c r="G179" s="290">
        <v>1631</v>
      </c>
      <c r="H179" s="289">
        <v>1</v>
      </c>
      <c r="I179" s="198">
        <f t="shared" si="49"/>
        <v>1631</v>
      </c>
      <c r="J179" s="162">
        <f>K$2</f>
        <v>0</v>
      </c>
      <c r="K179" s="162">
        <f t="shared" si="51"/>
        <v>1631</v>
      </c>
    </row>
    <row r="180" spans="1:11" ht="12.75" customHeight="1" x14ac:dyDescent="0.25">
      <c r="A180" s="505" t="s">
        <v>90</v>
      </c>
      <c r="B180" s="505" t="s">
        <v>39</v>
      </c>
      <c r="C180" s="505" t="s">
        <v>91</v>
      </c>
      <c r="D180" s="505" t="s">
        <v>39</v>
      </c>
      <c r="E180" s="289" t="s">
        <v>43</v>
      </c>
      <c r="F180" s="289">
        <v>0</v>
      </c>
      <c r="G180" s="290">
        <v>0</v>
      </c>
      <c r="H180" s="289">
        <v>1</v>
      </c>
      <c r="I180" s="198">
        <f t="shared" si="49"/>
        <v>0</v>
      </c>
      <c r="J180" s="162">
        <f t="shared" ref="J180:J184" si="54">K$1</f>
        <v>0</v>
      </c>
      <c r="K180" s="162">
        <f t="shared" si="51"/>
        <v>0</v>
      </c>
    </row>
    <row r="181" spans="1:11" ht="12.75" customHeight="1" x14ac:dyDescent="0.25">
      <c r="A181" s="505" t="s">
        <v>92</v>
      </c>
      <c r="B181" s="505" t="s">
        <v>39</v>
      </c>
      <c r="C181" s="505" t="s">
        <v>93</v>
      </c>
      <c r="D181" s="505" t="s">
        <v>39</v>
      </c>
      <c r="E181" s="289" t="s">
        <v>43</v>
      </c>
      <c r="F181" s="289">
        <v>0</v>
      </c>
      <c r="G181" s="290">
        <v>0</v>
      </c>
      <c r="H181" s="289">
        <v>1</v>
      </c>
      <c r="I181" s="198">
        <f t="shared" si="49"/>
        <v>0</v>
      </c>
      <c r="J181" s="162">
        <f t="shared" si="54"/>
        <v>0</v>
      </c>
      <c r="K181" s="162">
        <f t="shared" si="51"/>
        <v>0</v>
      </c>
    </row>
    <row r="182" spans="1:11" ht="12.75" customHeight="1" x14ac:dyDescent="0.25">
      <c r="A182" s="505" t="s">
        <v>94</v>
      </c>
      <c r="B182" s="505" t="s">
        <v>39</v>
      </c>
      <c r="C182" s="505" t="s">
        <v>95</v>
      </c>
      <c r="D182" s="505" t="s">
        <v>39</v>
      </c>
      <c r="E182" s="289" t="s">
        <v>43</v>
      </c>
      <c r="F182" s="289">
        <v>0</v>
      </c>
      <c r="G182" s="290">
        <v>0</v>
      </c>
      <c r="H182" s="289">
        <v>1</v>
      </c>
      <c r="I182" s="198">
        <f t="shared" si="49"/>
        <v>0</v>
      </c>
      <c r="J182" s="162">
        <f t="shared" si="54"/>
        <v>0</v>
      </c>
      <c r="K182" s="162">
        <f t="shared" si="51"/>
        <v>0</v>
      </c>
    </row>
    <row r="183" spans="1:11" ht="12.75" customHeight="1" x14ac:dyDescent="0.25">
      <c r="A183" s="505" t="s">
        <v>96</v>
      </c>
      <c r="B183" s="505" t="s">
        <v>39</v>
      </c>
      <c r="C183" s="505" t="s">
        <v>97</v>
      </c>
      <c r="D183" s="505" t="s">
        <v>39</v>
      </c>
      <c r="E183" s="289" t="s">
        <v>43</v>
      </c>
      <c r="F183" s="289">
        <v>0</v>
      </c>
      <c r="G183" s="290">
        <v>0</v>
      </c>
      <c r="H183" s="289">
        <v>1</v>
      </c>
      <c r="I183" s="198">
        <f t="shared" si="49"/>
        <v>0</v>
      </c>
      <c r="J183" s="162">
        <f t="shared" si="54"/>
        <v>0</v>
      </c>
      <c r="K183" s="162">
        <f t="shared" si="51"/>
        <v>0</v>
      </c>
    </row>
    <row r="184" spans="1:11" ht="12.75" customHeight="1" x14ac:dyDescent="0.25">
      <c r="A184" s="505" t="s">
        <v>98</v>
      </c>
      <c r="B184" s="505" t="s">
        <v>39</v>
      </c>
      <c r="C184" s="505" t="s">
        <v>99</v>
      </c>
      <c r="D184" s="505" t="s">
        <v>39</v>
      </c>
      <c r="E184" s="289" t="s">
        <v>43</v>
      </c>
      <c r="F184" s="289">
        <v>0</v>
      </c>
      <c r="G184" s="290">
        <v>100</v>
      </c>
      <c r="H184" s="289">
        <v>10</v>
      </c>
      <c r="I184" s="198">
        <f t="shared" si="49"/>
        <v>100</v>
      </c>
      <c r="J184" s="162">
        <f t="shared" si="54"/>
        <v>0</v>
      </c>
      <c r="K184" s="162">
        <f t="shared" si="51"/>
        <v>1000</v>
      </c>
    </row>
    <row r="185" spans="1:11" ht="12.75" customHeight="1" x14ac:dyDescent="0.25">
      <c r="A185" s="505" t="s">
        <v>100</v>
      </c>
      <c r="B185" s="505" t="s">
        <v>39</v>
      </c>
      <c r="C185" s="505" t="s">
        <v>101</v>
      </c>
      <c r="D185" s="505" t="s">
        <v>39</v>
      </c>
      <c r="E185" s="289">
        <v>36</v>
      </c>
      <c r="F185" s="289" t="s">
        <v>48</v>
      </c>
      <c r="G185" s="290">
        <v>53</v>
      </c>
      <c r="H185" s="289">
        <v>10</v>
      </c>
      <c r="I185" s="198">
        <f t="shared" si="49"/>
        <v>53</v>
      </c>
      <c r="J185" s="162">
        <f>K$2</f>
        <v>0</v>
      </c>
      <c r="K185" s="162">
        <f t="shared" si="51"/>
        <v>530</v>
      </c>
    </row>
    <row r="186" spans="1:11" ht="12.75" customHeight="1" x14ac:dyDescent="0.25">
      <c r="A186" s="505" t="s">
        <v>110</v>
      </c>
      <c r="B186" s="505" t="s">
        <v>39</v>
      </c>
      <c r="C186" s="505" t="s">
        <v>111</v>
      </c>
      <c r="D186" s="505" t="s">
        <v>39</v>
      </c>
      <c r="E186" s="289" t="s">
        <v>43</v>
      </c>
      <c r="F186" s="289">
        <v>0</v>
      </c>
      <c r="G186" s="290">
        <v>0</v>
      </c>
      <c r="H186" s="289">
        <v>10</v>
      </c>
      <c r="I186" s="198">
        <f t="shared" si="49"/>
        <v>0</v>
      </c>
      <c r="J186" s="162">
        <f t="shared" ref="J186:J198" si="55">K$1</f>
        <v>0</v>
      </c>
      <c r="K186" s="162">
        <f t="shared" si="51"/>
        <v>0</v>
      </c>
    </row>
    <row r="187" spans="1:11" ht="12.75" customHeight="1" x14ac:dyDescent="0.25">
      <c r="A187" s="505" t="s">
        <v>102</v>
      </c>
      <c r="B187" s="505" t="s">
        <v>39</v>
      </c>
      <c r="C187" s="505" t="s">
        <v>103</v>
      </c>
      <c r="D187" s="505" t="s">
        <v>39</v>
      </c>
      <c r="E187" s="289" t="s">
        <v>43</v>
      </c>
      <c r="F187" s="289">
        <v>0</v>
      </c>
      <c r="G187" s="290">
        <v>0</v>
      </c>
      <c r="H187" s="289">
        <v>10</v>
      </c>
      <c r="I187" s="198">
        <f t="shared" si="49"/>
        <v>0</v>
      </c>
      <c r="J187" s="162">
        <f t="shared" si="55"/>
        <v>0</v>
      </c>
      <c r="K187" s="162">
        <f t="shared" si="51"/>
        <v>0</v>
      </c>
    </row>
    <row r="188" spans="1:11" ht="12.75" customHeight="1" x14ac:dyDescent="0.25">
      <c r="A188" s="505" t="s">
        <v>104</v>
      </c>
      <c r="B188" s="505" t="s">
        <v>39</v>
      </c>
      <c r="C188" s="505" t="s">
        <v>105</v>
      </c>
      <c r="D188" s="505" t="s">
        <v>39</v>
      </c>
      <c r="E188" s="289" t="s">
        <v>43</v>
      </c>
      <c r="F188" s="289">
        <v>0</v>
      </c>
      <c r="G188" s="290">
        <v>0</v>
      </c>
      <c r="H188" s="289">
        <v>10</v>
      </c>
      <c r="I188" s="198">
        <f t="shared" si="49"/>
        <v>0</v>
      </c>
      <c r="J188" s="162">
        <f t="shared" si="55"/>
        <v>0</v>
      </c>
      <c r="K188" s="162">
        <f t="shared" si="51"/>
        <v>0</v>
      </c>
    </row>
    <row r="189" spans="1:11" ht="12.75" customHeight="1" x14ac:dyDescent="0.25">
      <c r="A189" s="505" t="s">
        <v>106</v>
      </c>
      <c r="B189" s="505" t="s">
        <v>39</v>
      </c>
      <c r="C189" s="505" t="s">
        <v>107</v>
      </c>
      <c r="D189" s="505" t="s">
        <v>39</v>
      </c>
      <c r="E189" s="289" t="s">
        <v>43</v>
      </c>
      <c r="F189" s="289">
        <v>0</v>
      </c>
      <c r="G189" s="290">
        <v>0</v>
      </c>
      <c r="H189" s="289">
        <v>10</v>
      </c>
      <c r="I189" s="198">
        <f t="shared" si="49"/>
        <v>0</v>
      </c>
      <c r="J189" s="162">
        <f t="shared" si="55"/>
        <v>0</v>
      </c>
      <c r="K189" s="162">
        <f t="shared" si="51"/>
        <v>0</v>
      </c>
    </row>
    <row r="190" spans="1:11" ht="12.75" customHeight="1" x14ac:dyDescent="0.25">
      <c r="A190" s="505" t="s">
        <v>108</v>
      </c>
      <c r="B190" s="505" t="s">
        <v>39</v>
      </c>
      <c r="C190" s="505" t="s">
        <v>109</v>
      </c>
      <c r="D190" s="505" t="s">
        <v>39</v>
      </c>
      <c r="E190" s="289" t="s">
        <v>43</v>
      </c>
      <c r="F190" s="289">
        <v>0</v>
      </c>
      <c r="G190" s="290">
        <v>0</v>
      </c>
      <c r="H190" s="289">
        <v>10</v>
      </c>
      <c r="I190" s="198">
        <f t="shared" si="49"/>
        <v>0</v>
      </c>
      <c r="J190" s="162">
        <f t="shared" si="55"/>
        <v>0</v>
      </c>
      <c r="K190" s="162">
        <f t="shared" si="51"/>
        <v>0</v>
      </c>
    </row>
    <row r="191" spans="1:11" s="293" customFormat="1" ht="12.75" customHeight="1" x14ac:dyDescent="0.25">
      <c r="A191" s="291" t="s">
        <v>409</v>
      </c>
      <c r="B191" s="291"/>
      <c r="C191" s="292" t="s">
        <v>410</v>
      </c>
      <c r="D191" s="291"/>
      <c r="E191" s="199" t="s">
        <v>43</v>
      </c>
      <c r="F191" s="199">
        <v>2</v>
      </c>
      <c r="G191" s="200">
        <v>100</v>
      </c>
      <c r="H191" s="199">
        <v>2</v>
      </c>
      <c r="I191" s="164">
        <f t="shared" si="49"/>
        <v>100</v>
      </c>
      <c r="J191" s="164">
        <f t="shared" si="55"/>
        <v>0</v>
      </c>
      <c r="K191" s="164">
        <f t="shared" si="51"/>
        <v>200</v>
      </c>
    </row>
    <row r="192" spans="1:11" s="293" customFormat="1" ht="12.75" customHeight="1" x14ac:dyDescent="0.25">
      <c r="A192" s="291" t="s">
        <v>411</v>
      </c>
      <c r="B192" s="291"/>
      <c r="C192" s="292" t="s">
        <v>412</v>
      </c>
      <c r="D192" s="291"/>
      <c r="E192" s="199" t="s">
        <v>43</v>
      </c>
      <c r="F192" s="199">
        <v>2</v>
      </c>
      <c r="G192" s="200">
        <v>100</v>
      </c>
      <c r="H192" s="199">
        <v>2</v>
      </c>
      <c r="I192" s="164">
        <f t="shared" si="49"/>
        <v>100</v>
      </c>
      <c r="J192" s="164">
        <f t="shared" si="55"/>
        <v>0</v>
      </c>
      <c r="K192" s="164">
        <f t="shared" si="51"/>
        <v>200</v>
      </c>
    </row>
    <row r="193" spans="1:18" ht="12.75" customHeight="1" x14ac:dyDescent="0.25">
      <c r="A193" s="396"/>
      <c r="B193" s="396"/>
      <c r="C193" s="396"/>
      <c r="D193" s="396"/>
      <c r="E193" s="289"/>
      <c r="F193" s="289"/>
      <c r="G193" s="290"/>
      <c r="H193" s="289"/>
      <c r="I193" s="198"/>
      <c r="J193" s="162"/>
      <c r="K193" s="162"/>
      <c r="L193" s="330"/>
      <c r="M193" s="330"/>
      <c r="N193" s="330"/>
      <c r="O193" s="330"/>
      <c r="P193" s="330"/>
      <c r="Q193" s="330"/>
      <c r="R193" s="330"/>
    </row>
    <row r="194" spans="1:18" ht="12.75" customHeight="1" x14ac:dyDescent="0.25">
      <c r="A194" s="510" t="s">
        <v>76</v>
      </c>
      <c r="B194" s="506" t="s">
        <v>39</v>
      </c>
      <c r="C194" s="506" t="s">
        <v>77</v>
      </c>
      <c r="D194" s="506" t="s">
        <v>39</v>
      </c>
      <c r="E194" s="287" t="s">
        <v>43</v>
      </c>
      <c r="F194" s="287">
        <v>0</v>
      </c>
      <c r="G194" s="288">
        <v>14950</v>
      </c>
      <c r="H194" s="287">
        <v>1</v>
      </c>
      <c r="I194" s="164">
        <f t="shared" si="49"/>
        <v>14950</v>
      </c>
      <c r="J194" s="164">
        <f t="shared" si="55"/>
        <v>0</v>
      </c>
      <c r="K194" s="164">
        <f t="shared" si="51"/>
        <v>14950</v>
      </c>
      <c r="L194" s="330"/>
      <c r="M194" s="330"/>
      <c r="N194" s="330"/>
      <c r="O194" s="330"/>
      <c r="P194" s="330"/>
      <c r="Q194" s="330"/>
      <c r="R194" s="330"/>
    </row>
    <row r="195" spans="1:18" ht="12.75" customHeight="1" x14ac:dyDescent="0.25">
      <c r="A195" s="506" t="s">
        <v>78</v>
      </c>
      <c r="B195" s="506" t="s">
        <v>39</v>
      </c>
      <c r="C195" s="506" t="s">
        <v>79</v>
      </c>
      <c r="D195" s="506" t="s">
        <v>39</v>
      </c>
      <c r="E195" s="287" t="s">
        <v>43</v>
      </c>
      <c r="F195" s="287">
        <v>0</v>
      </c>
      <c r="G195" s="288">
        <v>0</v>
      </c>
      <c r="H195" s="287">
        <v>10</v>
      </c>
      <c r="I195" s="164">
        <f t="shared" si="49"/>
        <v>0</v>
      </c>
      <c r="J195" s="164">
        <f t="shared" si="55"/>
        <v>0</v>
      </c>
      <c r="K195" s="164">
        <f t="shared" si="51"/>
        <v>0</v>
      </c>
      <c r="L195" s="330"/>
      <c r="M195" s="330"/>
      <c r="N195" s="330"/>
      <c r="O195" s="330"/>
      <c r="P195" s="330"/>
      <c r="Q195" s="330"/>
      <c r="R195" s="330"/>
    </row>
    <row r="196" spans="1:18" ht="12.75" customHeight="1" x14ac:dyDescent="0.25">
      <c r="A196" s="506" t="s">
        <v>82</v>
      </c>
      <c r="B196" s="506" t="s">
        <v>39</v>
      </c>
      <c r="C196" s="506" t="s">
        <v>83</v>
      </c>
      <c r="D196" s="506" t="s">
        <v>39</v>
      </c>
      <c r="E196" s="287" t="s">
        <v>43</v>
      </c>
      <c r="F196" s="287">
        <v>0</v>
      </c>
      <c r="G196" s="288">
        <v>0</v>
      </c>
      <c r="H196" s="287">
        <v>10</v>
      </c>
      <c r="I196" s="164">
        <f t="shared" si="49"/>
        <v>0</v>
      </c>
      <c r="J196" s="164">
        <f t="shared" si="55"/>
        <v>0</v>
      </c>
      <c r="K196" s="164">
        <f t="shared" si="51"/>
        <v>0</v>
      </c>
      <c r="L196" s="330"/>
      <c r="M196" s="330"/>
      <c r="N196" s="330"/>
      <c r="O196" s="330"/>
      <c r="P196" s="330"/>
      <c r="Q196" s="330"/>
      <c r="R196" s="330"/>
    </row>
    <row r="197" spans="1:18" ht="12.75" customHeight="1" x14ac:dyDescent="0.25">
      <c r="A197" s="506" t="s">
        <v>84</v>
      </c>
      <c r="B197" s="506" t="s">
        <v>39</v>
      </c>
      <c r="C197" s="506" t="s">
        <v>85</v>
      </c>
      <c r="D197" s="506" t="s">
        <v>39</v>
      </c>
      <c r="E197" s="287" t="s">
        <v>43</v>
      </c>
      <c r="F197" s="287">
        <v>0</v>
      </c>
      <c r="G197" s="288">
        <v>0</v>
      </c>
      <c r="H197" s="287">
        <v>10</v>
      </c>
      <c r="I197" s="164">
        <f t="shared" si="49"/>
        <v>0</v>
      </c>
      <c r="J197" s="164">
        <f t="shared" si="55"/>
        <v>0</v>
      </c>
      <c r="K197" s="164">
        <f t="shared" si="51"/>
        <v>0</v>
      </c>
      <c r="L197" s="330"/>
      <c r="M197" s="330"/>
      <c r="N197" s="330"/>
      <c r="O197" s="330"/>
      <c r="P197" s="330"/>
      <c r="Q197" s="330"/>
      <c r="R197" s="330"/>
    </row>
    <row r="198" spans="1:18" ht="12.75" customHeight="1" x14ac:dyDescent="0.25">
      <c r="A198" s="506" t="s">
        <v>80</v>
      </c>
      <c r="B198" s="506" t="s">
        <v>39</v>
      </c>
      <c r="C198" s="506" t="s">
        <v>81</v>
      </c>
      <c r="D198" s="506" t="s">
        <v>39</v>
      </c>
      <c r="E198" s="287" t="s">
        <v>43</v>
      </c>
      <c r="F198" s="287">
        <v>0</v>
      </c>
      <c r="G198" s="288">
        <v>0</v>
      </c>
      <c r="H198" s="287">
        <v>10</v>
      </c>
      <c r="I198" s="164">
        <f t="shared" si="49"/>
        <v>0</v>
      </c>
      <c r="J198" s="164">
        <f t="shared" si="55"/>
        <v>0</v>
      </c>
      <c r="K198" s="164">
        <f t="shared" si="51"/>
        <v>0</v>
      </c>
      <c r="L198" s="330"/>
      <c r="M198" s="330"/>
      <c r="N198" s="330"/>
      <c r="O198" s="330"/>
      <c r="P198" s="330"/>
      <c r="Q198" s="330"/>
      <c r="R198" s="330"/>
    </row>
    <row r="199" spans="1:18" ht="12.75" customHeight="1" x14ac:dyDescent="0.25">
      <c r="A199" s="508"/>
      <c r="B199" s="509"/>
      <c r="C199" s="508"/>
      <c r="D199" s="509"/>
      <c r="E199" s="289"/>
      <c r="F199" s="289"/>
      <c r="G199" s="290"/>
      <c r="H199" s="289"/>
      <c r="I199" s="198"/>
      <c r="J199" s="290"/>
      <c r="K199" s="162"/>
      <c r="L199" s="330"/>
      <c r="M199" s="330"/>
      <c r="N199" s="330"/>
      <c r="O199" s="330"/>
      <c r="P199" s="330"/>
      <c r="Q199" s="330"/>
      <c r="R199" s="330"/>
    </row>
    <row r="200" spans="1:18" ht="12.75" customHeight="1" x14ac:dyDescent="0.25">
      <c r="A200" s="456" t="s">
        <v>112</v>
      </c>
      <c r="B200" s="451" t="s">
        <v>39</v>
      </c>
      <c r="C200" s="451" t="s">
        <v>113</v>
      </c>
      <c r="D200" s="451" t="s">
        <v>39</v>
      </c>
      <c r="E200" s="178" t="s">
        <v>43</v>
      </c>
      <c r="F200" s="178">
        <v>0</v>
      </c>
      <c r="G200" s="179">
        <v>255</v>
      </c>
      <c r="H200" s="180">
        <v>15</v>
      </c>
      <c r="I200" s="179">
        <f t="shared" ref="I200:I206" si="56">ROUND(G200-((G200*J200)/100),2)</f>
        <v>255</v>
      </c>
      <c r="J200" s="179">
        <f t="shared" ref="J200:J206" si="57">K$1</f>
        <v>0</v>
      </c>
      <c r="K200" s="179">
        <f t="shared" ref="K200:K206" si="58">ROUND((H200*I200),2)</f>
        <v>3825</v>
      </c>
      <c r="L200" s="330"/>
      <c r="M200" s="330"/>
      <c r="N200" s="330"/>
      <c r="O200" s="330"/>
      <c r="P200" s="330"/>
      <c r="Q200" s="330"/>
      <c r="R200" s="330"/>
    </row>
    <row r="201" spans="1:18" s="176" customFormat="1" ht="12.75" customHeight="1" x14ac:dyDescent="0.25">
      <c r="A201" s="480" t="s">
        <v>114</v>
      </c>
      <c r="B201" s="481" t="s">
        <v>39</v>
      </c>
      <c r="C201" s="450" t="s">
        <v>115</v>
      </c>
      <c r="D201" s="450" t="s">
        <v>39</v>
      </c>
      <c r="E201" s="394" t="s">
        <v>43</v>
      </c>
      <c r="F201" s="394">
        <v>0</v>
      </c>
      <c r="G201" s="192">
        <v>75</v>
      </c>
      <c r="H201" s="394">
        <f>H200</f>
        <v>15</v>
      </c>
      <c r="I201" s="192">
        <f t="shared" si="56"/>
        <v>75</v>
      </c>
      <c r="J201" s="192">
        <f t="shared" si="57"/>
        <v>0</v>
      </c>
      <c r="K201" s="192">
        <f t="shared" si="58"/>
        <v>1125</v>
      </c>
      <c r="L201" s="330"/>
      <c r="M201" s="183"/>
      <c r="N201" s="183"/>
      <c r="O201" s="183"/>
      <c r="P201" s="183"/>
      <c r="Q201" s="183"/>
      <c r="R201" s="183"/>
    </row>
    <row r="202" spans="1:18" s="176" customFormat="1" ht="12.75" customHeight="1" x14ac:dyDescent="0.25">
      <c r="A202" s="456" t="s">
        <v>117</v>
      </c>
      <c r="B202" s="451" t="s">
        <v>39</v>
      </c>
      <c r="C202" s="451" t="s">
        <v>118</v>
      </c>
      <c r="D202" s="451" t="s">
        <v>39</v>
      </c>
      <c r="E202" s="178" t="s">
        <v>43</v>
      </c>
      <c r="F202" s="178">
        <v>21</v>
      </c>
      <c r="G202" s="179">
        <v>575</v>
      </c>
      <c r="H202" s="180">
        <v>10</v>
      </c>
      <c r="I202" s="179">
        <f t="shared" si="56"/>
        <v>575</v>
      </c>
      <c r="J202" s="179">
        <f t="shared" si="57"/>
        <v>0</v>
      </c>
      <c r="K202" s="179">
        <f t="shared" si="58"/>
        <v>5750</v>
      </c>
      <c r="L202" s="343" t="s">
        <v>116</v>
      </c>
      <c r="M202" s="183"/>
      <c r="N202" s="183"/>
      <c r="O202" s="183"/>
      <c r="P202" s="183"/>
      <c r="Q202" s="183"/>
      <c r="R202" s="183"/>
    </row>
    <row r="203" spans="1:18" s="176" customFormat="1" ht="12.75" customHeight="1" x14ac:dyDescent="0.25">
      <c r="A203" s="483" t="s">
        <v>119</v>
      </c>
      <c r="B203" s="484"/>
      <c r="C203" s="390" t="s">
        <v>120</v>
      </c>
      <c r="D203" s="181"/>
      <c r="E203" s="178" t="s">
        <v>43</v>
      </c>
      <c r="F203" s="178">
        <v>21</v>
      </c>
      <c r="G203" s="179">
        <v>795</v>
      </c>
      <c r="H203" s="180">
        <v>2</v>
      </c>
      <c r="I203" s="179">
        <f t="shared" si="56"/>
        <v>795</v>
      </c>
      <c r="J203" s="179">
        <f t="shared" si="57"/>
        <v>0</v>
      </c>
      <c r="K203" s="179">
        <f t="shared" si="58"/>
        <v>1590</v>
      </c>
      <c r="L203" s="330"/>
      <c r="M203" s="183"/>
      <c r="N203" s="183"/>
      <c r="O203" s="183"/>
      <c r="P203" s="183"/>
      <c r="Q203" s="183"/>
      <c r="R203" s="183"/>
    </row>
    <row r="204" spans="1:18" s="176" customFormat="1" ht="12.75" customHeight="1" x14ac:dyDescent="0.25">
      <c r="A204" s="456" t="s">
        <v>121</v>
      </c>
      <c r="B204" s="451" t="s">
        <v>39</v>
      </c>
      <c r="C204" s="451" t="s">
        <v>122</v>
      </c>
      <c r="D204" s="451" t="s">
        <v>39</v>
      </c>
      <c r="E204" s="178" t="s">
        <v>43</v>
      </c>
      <c r="F204" s="178">
        <v>0</v>
      </c>
      <c r="G204" s="179">
        <v>490</v>
      </c>
      <c r="H204" s="180">
        <v>2</v>
      </c>
      <c r="I204" s="179">
        <f t="shared" si="56"/>
        <v>490</v>
      </c>
      <c r="J204" s="179">
        <f t="shared" si="57"/>
        <v>0</v>
      </c>
      <c r="K204" s="179">
        <f t="shared" si="58"/>
        <v>980</v>
      </c>
      <c r="L204" s="330"/>
      <c r="M204" s="183"/>
      <c r="N204" s="183"/>
      <c r="O204" s="183"/>
      <c r="P204" s="183"/>
      <c r="Q204" s="183"/>
      <c r="R204" s="183"/>
    </row>
    <row r="205" spans="1:18" s="176" customFormat="1" ht="12.75" customHeight="1" x14ac:dyDescent="0.25">
      <c r="A205" s="456" t="s">
        <v>123</v>
      </c>
      <c r="B205" s="451" t="s">
        <v>39</v>
      </c>
      <c r="C205" s="451" t="s">
        <v>124</v>
      </c>
      <c r="D205" s="451" t="s">
        <v>39</v>
      </c>
      <c r="E205" s="178" t="s">
        <v>43</v>
      </c>
      <c r="F205" s="178">
        <v>0</v>
      </c>
      <c r="G205" s="179">
        <v>1395</v>
      </c>
      <c r="H205" s="180">
        <v>1</v>
      </c>
      <c r="I205" s="179">
        <f t="shared" si="56"/>
        <v>1395</v>
      </c>
      <c r="J205" s="179">
        <f t="shared" si="57"/>
        <v>0</v>
      </c>
      <c r="K205" s="179">
        <f t="shared" si="58"/>
        <v>1395</v>
      </c>
      <c r="L205" s="330"/>
      <c r="M205" s="183"/>
      <c r="N205" s="183"/>
      <c r="O205" s="183"/>
      <c r="P205" s="183"/>
      <c r="Q205" s="183"/>
      <c r="R205" s="183"/>
    </row>
    <row r="206" spans="1:18" s="176" customFormat="1" ht="12.75" customHeight="1" x14ac:dyDescent="0.25">
      <c r="A206" s="480" t="s">
        <v>125</v>
      </c>
      <c r="B206" s="481" t="s">
        <v>39</v>
      </c>
      <c r="C206" s="450" t="s">
        <v>126</v>
      </c>
      <c r="D206" s="450" t="s">
        <v>39</v>
      </c>
      <c r="E206" s="394" t="s">
        <v>43</v>
      </c>
      <c r="F206" s="394">
        <v>0</v>
      </c>
      <c r="G206" s="192">
        <v>350</v>
      </c>
      <c r="H206" s="394">
        <f>H205</f>
        <v>1</v>
      </c>
      <c r="I206" s="192">
        <f t="shared" si="56"/>
        <v>350</v>
      </c>
      <c r="J206" s="192">
        <f t="shared" si="57"/>
        <v>0</v>
      </c>
      <c r="K206" s="192">
        <f t="shared" si="58"/>
        <v>350</v>
      </c>
      <c r="L206" s="330"/>
      <c r="M206" s="183"/>
      <c r="N206" s="183"/>
      <c r="O206" s="183"/>
      <c r="P206" s="183"/>
      <c r="Q206" s="183"/>
      <c r="R206" s="183"/>
    </row>
    <row r="207" spans="1:18" s="176" customFormat="1" ht="12.75" customHeight="1" x14ac:dyDescent="0.25">
      <c r="A207" s="452"/>
      <c r="B207" s="453"/>
      <c r="C207" s="454"/>
      <c r="D207" s="453"/>
      <c r="E207" s="193"/>
      <c r="F207" s="193"/>
      <c r="G207" s="194"/>
      <c r="H207" s="193"/>
      <c r="I207" s="194"/>
      <c r="J207" s="194"/>
      <c r="K207" s="175"/>
      <c r="L207" s="330"/>
      <c r="M207" s="183"/>
      <c r="N207" s="183"/>
      <c r="O207" s="183"/>
      <c r="P207" s="183"/>
      <c r="Q207" s="183"/>
      <c r="R207" s="183"/>
    </row>
    <row r="208" spans="1:18" s="176" customFormat="1" ht="12.75" hidden="1" customHeight="1" x14ac:dyDescent="0.25">
      <c r="A208" s="472" t="s">
        <v>127</v>
      </c>
      <c r="B208" s="473"/>
      <c r="C208" s="474" t="s">
        <v>128</v>
      </c>
      <c r="D208" s="475"/>
      <c r="E208" s="178" t="s">
        <v>43</v>
      </c>
      <c r="F208" s="178">
        <v>21</v>
      </c>
      <c r="G208" s="179">
        <v>2750</v>
      </c>
      <c r="H208" s="180">
        <v>0</v>
      </c>
      <c r="I208" s="179">
        <f t="shared" ref="I208:I210" si="59">ROUND(G208-((G208*J208)/100),2)</f>
        <v>2750</v>
      </c>
      <c r="J208" s="179">
        <f t="shared" ref="J208" si="60">K$1</f>
        <v>0</v>
      </c>
      <c r="K208" s="179">
        <f t="shared" ref="K208:K210" si="61">ROUND((H208*I208),2)</f>
        <v>0</v>
      </c>
      <c r="M208" s="183"/>
      <c r="N208" s="183"/>
      <c r="O208" s="183"/>
      <c r="P208" s="183"/>
      <c r="Q208" s="183"/>
      <c r="R208" s="183"/>
    </row>
    <row r="209" spans="1:18" s="176" customFormat="1" ht="12.75" hidden="1" customHeight="1" x14ac:dyDescent="0.25">
      <c r="A209" s="476" t="s">
        <v>129</v>
      </c>
      <c r="B209" s="477"/>
      <c r="C209" s="478" t="s">
        <v>130</v>
      </c>
      <c r="D209" s="479"/>
      <c r="E209" s="394">
        <v>12</v>
      </c>
      <c r="F209" s="394" t="s">
        <v>48</v>
      </c>
      <c r="G209" s="192">
        <v>220</v>
      </c>
      <c r="H209" s="394">
        <f>H208</f>
        <v>0</v>
      </c>
      <c r="I209" s="192">
        <f t="shared" si="59"/>
        <v>220</v>
      </c>
      <c r="J209" s="192">
        <f>$K$2</f>
        <v>0</v>
      </c>
      <c r="K209" s="192">
        <f t="shared" si="61"/>
        <v>0</v>
      </c>
      <c r="L209" s="330"/>
      <c r="M209" s="183"/>
      <c r="N209" s="183"/>
      <c r="O209" s="183"/>
      <c r="P209" s="183"/>
      <c r="Q209" s="183"/>
      <c r="R209" s="183"/>
    </row>
    <row r="210" spans="1:18" s="176" customFormat="1" ht="12.75" hidden="1" customHeight="1" x14ac:dyDescent="0.25">
      <c r="A210" s="476" t="s">
        <v>131</v>
      </c>
      <c r="B210" s="477"/>
      <c r="C210" s="478" t="s">
        <v>132</v>
      </c>
      <c r="D210" s="479"/>
      <c r="E210" s="394" t="s">
        <v>43</v>
      </c>
      <c r="F210" s="394">
        <v>21</v>
      </c>
      <c r="G210" s="192">
        <v>0</v>
      </c>
      <c r="H210" s="394">
        <f>H208</f>
        <v>0</v>
      </c>
      <c r="I210" s="192">
        <f t="shared" si="59"/>
        <v>0</v>
      </c>
      <c r="J210" s="192">
        <f t="shared" ref="J210" si="62">K$1</f>
        <v>0</v>
      </c>
      <c r="K210" s="192">
        <f t="shared" si="61"/>
        <v>0</v>
      </c>
      <c r="L210" s="330"/>
      <c r="M210" s="183"/>
      <c r="N210" s="183"/>
      <c r="O210" s="183"/>
      <c r="P210" s="183"/>
      <c r="Q210" s="183"/>
      <c r="R210" s="183"/>
    </row>
    <row r="211" spans="1:18" s="176" customFormat="1" ht="12.75" hidden="1" customHeight="1" x14ac:dyDescent="0.25">
      <c r="A211" s="452"/>
      <c r="B211" s="453"/>
      <c r="C211" s="454"/>
      <c r="D211" s="453"/>
      <c r="E211" s="193"/>
      <c r="F211" s="193"/>
      <c r="G211" s="194"/>
      <c r="H211" s="193"/>
      <c r="I211" s="194"/>
      <c r="J211" s="194"/>
      <c r="K211" s="175"/>
      <c r="L211" s="330"/>
      <c r="M211" s="183"/>
      <c r="N211" s="183"/>
      <c r="O211" s="183"/>
      <c r="P211" s="183"/>
      <c r="Q211" s="183"/>
      <c r="R211" s="183"/>
    </row>
    <row r="212" spans="1:18" s="176" customFormat="1" ht="12.75" hidden="1" customHeight="1" x14ac:dyDescent="0.25">
      <c r="A212" s="377" t="s">
        <v>133</v>
      </c>
      <c r="B212" s="378"/>
      <c r="C212" s="182" t="s">
        <v>134</v>
      </c>
      <c r="D212" s="378"/>
      <c r="E212" s="178" t="s">
        <v>43</v>
      </c>
      <c r="F212" s="178">
        <v>0</v>
      </c>
      <c r="G212" s="179">
        <v>1295</v>
      </c>
      <c r="H212" s="180">
        <v>0</v>
      </c>
      <c r="I212" s="179">
        <f t="shared" ref="I212:I217" si="63">ROUND(G212-((G212*J212)/100),2)</f>
        <v>1295</v>
      </c>
      <c r="J212" s="179">
        <f t="shared" ref="J212" si="64">K$1</f>
        <v>0</v>
      </c>
      <c r="K212" s="179">
        <f t="shared" ref="K212:K217" si="65">ROUND((H212*I212),2)</f>
        <v>0</v>
      </c>
      <c r="M212" s="183"/>
      <c r="N212" s="183"/>
      <c r="O212" s="183"/>
      <c r="P212" s="183"/>
      <c r="Q212" s="183"/>
      <c r="R212" s="183"/>
    </row>
    <row r="213" spans="1:18" ht="12.75" hidden="1" customHeight="1" x14ac:dyDescent="0.25">
      <c r="A213" s="476" t="s">
        <v>135</v>
      </c>
      <c r="B213" s="477"/>
      <c r="C213" s="196" t="s">
        <v>136</v>
      </c>
      <c r="D213" s="196"/>
      <c r="E213" s="394">
        <v>12</v>
      </c>
      <c r="F213" s="394">
        <v>0</v>
      </c>
      <c r="G213" s="192">
        <v>104</v>
      </c>
      <c r="H213" s="394">
        <f>H212</f>
        <v>0</v>
      </c>
      <c r="I213" s="192">
        <f t="shared" si="63"/>
        <v>104</v>
      </c>
      <c r="J213" s="192">
        <f>$K$2</f>
        <v>0</v>
      </c>
      <c r="K213" s="192">
        <f t="shared" si="65"/>
        <v>0</v>
      </c>
      <c r="L213" s="330"/>
      <c r="M213" s="6"/>
      <c r="N213" s="6"/>
      <c r="O213" s="6"/>
      <c r="P213" s="6"/>
      <c r="Q213" s="6"/>
      <c r="R213" s="6"/>
    </row>
    <row r="214" spans="1:18" ht="12.75" hidden="1" customHeight="1" x14ac:dyDescent="0.25">
      <c r="A214" s="480" t="s">
        <v>137</v>
      </c>
      <c r="B214" s="481"/>
      <c r="C214" s="196" t="s">
        <v>138</v>
      </c>
      <c r="D214" s="196"/>
      <c r="E214" s="394" t="s">
        <v>43</v>
      </c>
      <c r="F214" s="394">
        <v>0</v>
      </c>
      <c r="G214" s="192">
        <v>0</v>
      </c>
      <c r="H214" s="394">
        <f t="shared" ref="H214:H217" si="66">H213</f>
        <v>0</v>
      </c>
      <c r="I214" s="192">
        <f t="shared" si="63"/>
        <v>0</v>
      </c>
      <c r="J214" s="192">
        <f t="shared" ref="J214:J217" si="67">K$1</f>
        <v>0</v>
      </c>
      <c r="K214" s="192">
        <f t="shared" si="65"/>
        <v>0</v>
      </c>
      <c r="L214" s="330"/>
      <c r="M214" s="6"/>
      <c r="N214" s="6"/>
      <c r="O214" s="6"/>
      <c r="P214" s="6"/>
      <c r="Q214" s="6"/>
      <c r="R214" s="6"/>
    </row>
    <row r="215" spans="1:18" ht="12.75" hidden="1" customHeight="1" x14ac:dyDescent="0.25">
      <c r="A215" s="480" t="s">
        <v>139</v>
      </c>
      <c r="B215" s="481"/>
      <c r="C215" s="196" t="s">
        <v>140</v>
      </c>
      <c r="D215" s="196"/>
      <c r="E215" s="394" t="s">
        <v>43</v>
      </c>
      <c r="F215" s="394">
        <v>0</v>
      </c>
      <c r="G215" s="192">
        <v>0</v>
      </c>
      <c r="H215" s="394">
        <f t="shared" si="66"/>
        <v>0</v>
      </c>
      <c r="I215" s="192">
        <f t="shared" si="63"/>
        <v>0</v>
      </c>
      <c r="J215" s="192">
        <f t="shared" si="67"/>
        <v>0</v>
      </c>
      <c r="K215" s="192">
        <f t="shared" si="65"/>
        <v>0</v>
      </c>
      <c r="L215" s="330"/>
      <c r="M215" s="6"/>
      <c r="N215" s="6"/>
      <c r="O215" s="6"/>
      <c r="P215" s="6"/>
      <c r="Q215" s="6"/>
      <c r="R215" s="6"/>
    </row>
    <row r="216" spans="1:18" ht="12.75" hidden="1" customHeight="1" x14ac:dyDescent="0.25">
      <c r="A216" s="480" t="s">
        <v>141</v>
      </c>
      <c r="B216" s="481"/>
      <c r="C216" s="196" t="s">
        <v>142</v>
      </c>
      <c r="D216" s="196"/>
      <c r="E216" s="394" t="s">
        <v>43</v>
      </c>
      <c r="F216" s="394">
        <v>0</v>
      </c>
      <c r="G216" s="192">
        <v>0</v>
      </c>
      <c r="H216" s="394">
        <f t="shared" si="66"/>
        <v>0</v>
      </c>
      <c r="I216" s="192">
        <f t="shared" si="63"/>
        <v>0</v>
      </c>
      <c r="J216" s="192">
        <f t="shared" si="67"/>
        <v>0</v>
      </c>
      <c r="K216" s="192">
        <f t="shared" si="65"/>
        <v>0</v>
      </c>
      <c r="L216" s="330"/>
      <c r="M216" s="6"/>
      <c r="N216" s="6"/>
      <c r="O216" s="6"/>
      <c r="P216" s="6"/>
      <c r="Q216" s="6"/>
      <c r="R216" s="6"/>
    </row>
    <row r="217" spans="1:18" ht="12.75" hidden="1" customHeight="1" x14ac:dyDescent="0.25">
      <c r="A217" s="480" t="s">
        <v>143</v>
      </c>
      <c r="B217" s="481"/>
      <c r="C217" s="196" t="s">
        <v>144</v>
      </c>
      <c r="D217" s="196"/>
      <c r="E217" s="394" t="s">
        <v>43</v>
      </c>
      <c r="F217" s="394">
        <v>0</v>
      </c>
      <c r="G217" s="192">
        <v>0</v>
      </c>
      <c r="H217" s="394">
        <f t="shared" si="66"/>
        <v>0</v>
      </c>
      <c r="I217" s="192">
        <f t="shared" si="63"/>
        <v>0</v>
      </c>
      <c r="J217" s="192">
        <f t="shared" si="67"/>
        <v>0</v>
      </c>
      <c r="K217" s="192">
        <f t="shared" si="65"/>
        <v>0</v>
      </c>
      <c r="L217" s="330"/>
      <c r="M217" s="6"/>
      <c r="N217" s="6"/>
      <c r="O217" s="6"/>
      <c r="P217" s="6"/>
      <c r="Q217" s="6"/>
      <c r="R217" s="6"/>
    </row>
    <row r="218" spans="1:18" ht="12.75" hidden="1" customHeight="1" x14ac:dyDescent="0.25">
      <c r="A218" s="452"/>
      <c r="B218" s="453"/>
      <c r="C218" s="454"/>
      <c r="D218" s="453"/>
      <c r="E218" s="193"/>
      <c r="F218" s="193"/>
      <c r="G218" s="194"/>
      <c r="H218" s="193"/>
      <c r="I218" s="194"/>
      <c r="J218" s="194"/>
      <c r="K218" s="175"/>
      <c r="L218" s="330"/>
      <c r="M218" s="6"/>
      <c r="N218" s="6"/>
      <c r="O218" s="6"/>
      <c r="P218" s="6"/>
      <c r="Q218" s="6"/>
      <c r="R218" s="6"/>
    </row>
    <row r="219" spans="1:18" s="176" customFormat="1" ht="12.75" customHeight="1" x14ac:dyDescent="0.25">
      <c r="A219" s="456" t="s">
        <v>3</v>
      </c>
      <c r="B219" s="451" t="s">
        <v>39</v>
      </c>
      <c r="C219" s="451" t="s">
        <v>145</v>
      </c>
      <c r="D219" s="451" t="s">
        <v>39</v>
      </c>
      <c r="E219" s="178" t="s">
        <v>43</v>
      </c>
      <c r="F219" s="178">
        <v>0</v>
      </c>
      <c r="G219" s="179">
        <v>5400</v>
      </c>
      <c r="H219" s="180">
        <v>1</v>
      </c>
      <c r="I219" s="179">
        <f t="shared" ref="I219:I227" si="68">ROUND(G219-((G219*J219)/100),2)</f>
        <v>5400</v>
      </c>
      <c r="J219" s="179">
        <f t="shared" ref="J219" si="69">K$1</f>
        <v>0</v>
      </c>
      <c r="K219" s="179">
        <f t="shared" ref="K219:K227" si="70">ROUND((H219*I219),2)</f>
        <v>5400</v>
      </c>
      <c r="M219" s="183"/>
      <c r="N219" s="183"/>
      <c r="O219" s="183"/>
      <c r="P219" s="183"/>
      <c r="Q219" s="183"/>
      <c r="R219" s="183"/>
    </row>
    <row r="220" spans="1:18" ht="12.75" customHeight="1" x14ac:dyDescent="0.25">
      <c r="A220" s="450" t="s">
        <v>146</v>
      </c>
      <c r="B220" s="450" t="s">
        <v>39</v>
      </c>
      <c r="C220" s="450" t="s">
        <v>147</v>
      </c>
      <c r="D220" s="450" t="s">
        <v>39</v>
      </c>
      <c r="E220" s="394">
        <v>36</v>
      </c>
      <c r="F220" s="394" t="s">
        <v>48</v>
      </c>
      <c r="G220" s="192">
        <v>449</v>
      </c>
      <c r="H220" s="394">
        <f>H219</f>
        <v>1</v>
      </c>
      <c r="I220" s="192">
        <f t="shared" si="68"/>
        <v>449</v>
      </c>
      <c r="J220" s="192">
        <f>$K$2</f>
        <v>0</v>
      </c>
      <c r="K220" s="192">
        <f t="shared" si="70"/>
        <v>449</v>
      </c>
      <c r="L220" s="330"/>
      <c r="M220" s="6"/>
      <c r="N220" s="6"/>
      <c r="O220" s="6"/>
      <c r="P220" s="6"/>
      <c r="Q220" s="6"/>
      <c r="R220" s="6"/>
    </row>
    <row r="221" spans="1:18" ht="12.75" customHeight="1" x14ac:dyDescent="0.25">
      <c r="A221" s="450" t="s">
        <v>148</v>
      </c>
      <c r="B221" s="450" t="s">
        <v>39</v>
      </c>
      <c r="C221" s="450" t="s">
        <v>149</v>
      </c>
      <c r="D221" s="450" t="s">
        <v>39</v>
      </c>
      <c r="E221" s="394" t="s">
        <v>43</v>
      </c>
      <c r="F221" s="394">
        <v>0</v>
      </c>
      <c r="G221" s="192">
        <v>0</v>
      </c>
      <c r="H221" s="394">
        <f t="shared" ref="H221:H227" si="71">H220</f>
        <v>1</v>
      </c>
      <c r="I221" s="192">
        <f t="shared" si="68"/>
        <v>0</v>
      </c>
      <c r="J221" s="192">
        <f t="shared" ref="J221:J227" si="72">K$1</f>
        <v>0</v>
      </c>
      <c r="K221" s="192">
        <f t="shared" si="70"/>
        <v>0</v>
      </c>
      <c r="L221" s="330"/>
      <c r="M221" s="6"/>
      <c r="N221" s="6"/>
      <c r="O221" s="6"/>
      <c r="P221" s="6"/>
      <c r="Q221" s="6"/>
      <c r="R221" s="6"/>
    </row>
    <row r="222" spans="1:18" ht="12.75" customHeight="1" x14ac:dyDescent="0.25">
      <c r="A222" s="450" t="s">
        <v>150</v>
      </c>
      <c r="B222" s="450" t="s">
        <v>39</v>
      </c>
      <c r="C222" s="450" t="s">
        <v>151</v>
      </c>
      <c r="D222" s="450" t="s">
        <v>39</v>
      </c>
      <c r="E222" s="394" t="s">
        <v>43</v>
      </c>
      <c r="F222" s="394">
        <v>0</v>
      </c>
      <c r="G222" s="192">
        <v>0</v>
      </c>
      <c r="H222" s="394">
        <f t="shared" si="71"/>
        <v>1</v>
      </c>
      <c r="I222" s="192">
        <f t="shared" si="68"/>
        <v>0</v>
      </c>
      <c r="J222" s="192">
        <f t="shared" si="72"/>
        <v>0</v>
      </c>
      <c r="K222" s="192">
        <f t="shared" si="70"/>
        <v>0</v>
      </c>
      <c r="L222" s="330"/>
      <c r="M222" s="6"/>
      <c r="N222" s="6"/>
      <c r="O222" s="6"/>
      <c r="P222" s="6"/>
      <c r="Q222" s="6"/>
      <c r="R222" s="6"/>
    </row>
    <row r="223" spans="1:18" ht="12.75" customHeight="1" x14ac:dyDescent="0.25">
      <c r="A223" s="450" t="s">
        <v>139</v>
      </c>
      <c r="B223" s="450" t="s">
        <v>39</v>
      </c>
      <c r="C223" s="450" t="s">
        <v>140</v>
      </c>
      <c r="D223" s="450" t="s">
        <v>39</v>
      </c>
      <c r="E223" s="394" t="s">
        <v>43</v>
      </c>
      <c r="F223" s="394">
        <v>0</v>
      </c>
      <c r="G223" s="192">
        <v>0</v>
      </c>
      <c r="H223" s="394">
        <f t="shared" si="71"/>
        <v>1</v>
      </c>
      <c r="I223" s="192">
        <f t="shared" si="68"/>
        <v>0</v>
      </c>
      <c r="J223" s="192">
        <f t="shared" si="72"/>
        <v>0</v>
      </c>
      <c r="K223" s="192">
        <f t="shared" si="70"/>
        <v>0</v>
      </c>
      <c r="L223" s="330"/>
      <c r="M223" s="6"/>
      <c r="N223" s="6"/>
      <c r="O223" s="6"/>
      <c r="P223" s="6"/>
      <c r="Q223" s="6"/>
      <c r="R223" s="6"/>
    </row>
    <row r="224" spans="1:18" ht="12.75" customHeight="1" x14ac:dyDescent="0.25">
      <c r="A224" s="450" t="s">
        <v>152</v>
      </c>
      <c r="B224" s="450" t="s">
        <v>39</v>
      </c>
      <c r="C224" s="450" t="s">
        <v>153</v>
      </c>
      <c r="D224" s="450" t="s">
        <v>39</v>
      </c>
      <c r="E224" s="394" t="s">
        <v>43</v>
      </c>
      <c r="F224" s="394">
        <v>0</v>
      </c>
      <c r="G224" s="192">
        <v>30</v>
      </c>
      <c r="H224" s="394">
        <f t="shared" si="71"/>
        <v>1</v>
      </c>
      <c r="I224" s="192">
        <f t="shared" si="68"/>
        <v>30</v>
      </c>
      <c r="J224" s="192">
        <f t="shared" si="72"/>
        <v>0</v>
      </c>
      <c r="K224" s="192">
        <f t="shared" si="70"/>
        <v>30</v>
      </c>
      <c r="L224" s="330"/>
      <c r="M224" s="6"/>
      <c r="N224" s="6"/>
      <c r="O224" s="6"/>
      <c r="P224" s="6"/>
      <c r="Q224" s="6"/>
      <c r="R224" s="6"/>
    </row>
    <row r="225" spans="1:18" ht="12.75" customHeight="1" x14ac:dyDescent="0.25">
      <c r="A225" s="450" t="s">
        <v>154</v>
      </c>
      <c r="B225" s="450" t="s">
        <v>39</v>
      </c>
      <c r="C225" s="450" t="s">
        <v>155</v>
      </c>
      <c r="D225" s="450" t="s">
        <v>39</v>
      </c>
      <c r="E225" s="394" t="s">
        <v>43</v>
      </c>
      <c r="F225" s="394">
        <v>0</v>
      </c>
      <c r="G225" s="192">
        <v>0</v>
      </c>
      <c r="H225" s="394">
        <f t="shared" si="71"/>
        <v>1</v>
      </c>
      <c r="I225" s="192">
        <f t="shared" si="68"/>
        <v>0</v>
      </c>
      <c r="J225" s="192">
        <f t="shared" si="72"/>
        <v>0</v>
      </c>
      <c r="K225" s="192">
        <f t="shared" si="70"/>
        <v>0</v>
      </c>
      <c r="L225" s="330"/>
      <c r="M225" s="6"/>
      <c r="N225" s="6"/>
      <c r="O225" s="6"/>
      <c r="P225" s="6"/>
      <c r="Q225" s="6"/>
      <c r="R225" s="6"/>
    </row>
    <row r="226" spans="1:18" ht="12.75" customHeight="1" x14ac:dyDescent="0.25">
      <c r="A226" s="450" t="s">
        <v>156</v>
      </c>
      <c r="B226" s="450" t="s">
        <v>39</v>
      </c>
      <c r="C226" s="450" t="s">
        <v>157</v>
      </c>
      <c r="D226" s="450" t="s">
        <v>39</v>
      </c>
      <c r="E226" s="394" t="s">
        <v>43</v>
      </c>
      <c r="F226" s="394">
        <v>0</v>
      </c>
      <c r="G226" s="192">
        <v>0</v>
      </c>
      <c r="H226" s="394">
        <f t="shared" si="71"/>
        <v>1</v>
      </c>
      <c r="I226" s="192">
        <f t="shared" si="68"/>
        <v>0</v>
      </c>
      <c r="J226" s="192">
        <f t="shared" si="72"/>
        <v>0</v>
      </c>
      <c r="K226" s="192">
        <f t="shared" si="70"/>
        <v>0</v>
      </c>
      <c r="L226" s="330"/>
      <c r="M226" s="6"/>
      <c r="N226" s="6"/>
      <c r="O226" s="6"/>
      <c r="P226" s="6"/>
      <c r="Q226" s="6"/>
      <c r="R226" s="6"/>
    </row>
    <row r="227" spans="1:18" ht="12.75" customHeight="1" x14ac:dyDescent="0.25">
      <c r="A227" s="450" t="s">
        <v>158</v>
      </c>
      <c r="B227" s="450" t="s">
        <v>39</v>
      </c>
      <c r="C227" s="450" t="s">
        <v>159</v>
      </c>
      <c r="D227" s="450" t="s">
        <v>39</v>
      </c>
      <c r="E227" s="394" t="s">
        <v>43</v>
      </c>
      <c r="F227" s="394">
        <v>0</v>
      </c>
      <c r="G227" s="192">
        <v>0</v>
      </c>
      <c r="H227" s="394">
        <f t="shared" si="71"/>
        <v>1</v>
      </c>
      <c r="I227" s="192">
        <f t="shared" si="68"/>
        <v>0</v>
      </c>
      <c r="J227" s="192">
        <f t="shared" si="72"/>
        <v>0</v>
      </c>
      <c r="K227" s="192">
        <f t="shared" si="70"/>
        <v>0</v>
      </c>
      <c r="L227" s="330"/>
      <c r="M227" s="6"/>
      <c r="N227" s="6"/>
      <c r="O227" s="6"/>
      <c r="P227" s="6"/>
      <c r="Q227" s="6"/>
      <c r="R227" s="6"/>
    </row>
    <row r="228" spans="1:18" ht="12.75" customHeight="1" x14ac:dyDescent="0.25">
      <c r="A228" s="452"/>
      <c r="B228" s="453"/>
      <c r="C228" s="454"/>
      <c r="D228" s="453"/>
      <c r="E228" s="193"/>
      <c r="F228" s="193"/>
      <c r="G228" s="194"/>
      <c r="H228" s="193"/>
      <c r="I228" s="194"/>
      <c r="J228" s="194"/>
      <c r="K228" s="175"/>
      <c r="L228" s="330"/>
      <c r="M228" s="6"/>
      <c r="N228" s="6"/>
      <c r="O228" s="6"/>
      <c r="P228" s="6"/>
      <c r="Q228" s="6"/>
      <c r="R228" s="6"/>
    </row>
    <row r="229" spans="1:18" s="176" customFormat="1" ht="12.75" customHeight="1" x14ac:dyDescent="0.25">
      <c r="A229" s="483" t="s">
        <v>160</v>
      </c>
      <c r="B229" s="484"/>
      <c r="C229" s="483" t="s">
        <v>161</v>
      </c>
      <c r="D229" s="484"/>
      <c r="E229" s="178" t="s">
        <v>43</v>
      </c>
      <c r="F229" s="178" t="s">
        <v>48</v>
      </c>
      <c r="G229" s="179">
        <v>3990</v>
      </c>
      <c r="H229" s="180">
        <v>1</v>
      </c>
      <c r="I229" s="179">
        <f t="shared" ref="I229:I247" si="73">ROUND(G229-((G229*J229)/100),2)</f>
        <v>3990</v>
      </c>
      <c r="J229" s="179">
        <f t="shared" ref="J229" si="74">K$1</f>
        <v>0</v>
      </c>
      <c r="K229" s="179">
        <f t="shared" ref="K229:K247" si="75">ROUND((H229*I229),2)</f>
        <v>3990</v>
      </c>
      <c r="M229" s="183"/>
      <c r="N229" s="183"/>
      <c r="O229" s="183"/>
      <c r="P229" s="183"/>
      <c r="Q229" s="183"/>
      <c r="R229" s="183"/>
    </row>
    <row r="230" spans="1:18" ht="12.75" customHeight="1" x14ac:dyDescent="0.25">
      <c r="A230" s="480" t="s">
        <v>162</v>
      </c>
      <c r="B230" s="481"/>
      <c r="C230" s="448" t="s">
        <v>163</v>
      </c>
      <c r="D230" s="449"/>
      <c r="E230" s="394">
        <v>36</v>
      </c>
      <c r="F230" s="394" t="s">
        <v>48</v>
      </c>
      <c r="G230" s="192">
        <v>320</v>
      </c>
      <c r="H230" s="394">
        <f>H229</f>
        <v>1</v>
      </c>
      <c r="I230" s="192">
        <f t="shared" si="73"/>
        <v>320</v>
      </c>
      <c r="J230" s="192">
        <f>$K$2</f>
        <v>0</v>
      </c>
      <c r="K230" s="192">
        <f t="shared" si="75"/>
        <v>320</v>
      </c>
      <c r="L230" s="330"/>
      <c r="M230" s="6"/>
      <c r="N230" s="6"/>
      <c r="O230" s="6"/>
      <c r="P230" s="6"/>
      <c r="Q230" s="6"/>
      <c r="R230" s="6"/>
    </row>
    <row r="231" spans="1:18" ht="12.75" customHeight="1" x14ac:dyDescent="0.25">
      <c r="A231" s="480" t="s">
        <v>164</v>
      </c>
      <c r="B231" s="481"/>
      <c r="C231" s="448" t="s">
        <v>165</v>
      </c>
      <c r="D231" s="449"/>
      <c r="E231" s="394" t="s">
        <v>43</v>
      </c>
      <c r="F231" s="394">
        <v>14</v>
      </c>
      <c r="G231" s="192">
        <v>0</v>
      </c>
      <c r="H231" s="394">
        <f t="shared" ref="H231:H247" si="76">H230</f>
        <v>1</v>
      </c>
      <c r="I231" s="192">
        <f t="shared" si="73"/>
        <v>0</v>
      </c>
      <c r="J231" s="192">
        <f t="shared" ref="J231:J233" si="77">K$1</f>
        <v>0</v>
      </c>
      <c r="K231" s="192">
        <f t="shared" si="75"/>
        <v>0</v>
      </c>
      <c r="L231" s="330"/>
      <c r="M231" s="6"/>
      <c r="N231" s="6"/>
      <c r="O231" s="6"/>
      <c r="P231" s="6"/>
      <c r="Q231" s="6"/>
      <c r="R231" s="6"/>
    </row>
    <row r="232" spans="1:18" s="315" customFormat="1" ht="12.75" customHeight="1" x14ac:dyDescent="0.25">
      <c r="A232" s="480" t="s">
        <v>166</v>
      </c>
      <c r="B232" s="481"/>
      <c r="C232" s="448" t="s">
        <v>167</v>
      </c>
      <c r="D232" s="449"/>
      <c r="E232" s="394" t="s">
        <v>43</v>
      </c>
      <c r="F232" s="394">
        <v>14</v>
      </c>
      <c r="G232" s="192">
        <v>0</v>
      </c>
      <c r="H232" s="394">
        <f t="shared" si="76"/>
        <v>1</v>
      </c>
      <c r="I232" s="192">
        <f t="shared" si="73"/>
        <v>0</v>
      </c>
      <c r="J232" s="192">
        <f t="shared" si="77"/>
        <v>0</v>
      </c>
      <c r="K232" s="192">
        <f t="shared" si="75"/>
        <v>0</v>
      </c>
      <c r="L232" s="330"/>
      <c r="M232" s="6"/>
      <c r="N232" s="6"/>
      <c r="O232" s="6"/>
      <c r="P232" s="6"/>
      <c r="Q232" s="6"/>
      <c r="R232" s="6"/>
    </row>
    <row r="233" spans="1:18" s="315" customFormat="1" ht="12.75" customHeight="1" x14ac:dyDescent="0.25">
      <c r="A233" s="480" t="s">
        <v>168</v>
      </c>
      <c r="B233" s="481"/>
      <c r="C233" s="448" t="s">
        <v>169</v>
      </c>
      <c r="D233" s="449"/>
      <c r="E233" s="394" t="s">
        <v>43</v>
      </c>
      <c r="F233" s="394">
        <v>14</v>
      </c>
      <c r="G233" s="192">
        <v>1500</v>
      </c>
      <c r="H233" s="394">
        <f t="shared" si="76"/>
        <v>1</v>
      </c>
      <c r="I233" s="192">
        <f t="shared" si="73"/>
        <v>1500</v>
      </c>
      <c r="J233" s="192">
        <f t="shared" si="77"/>
        <v>0</v>
      </c>
      <c r="K233" s="192">
        <f t="shared" si="75"/>
        <v>1500</v>
      </c>
      <c r="L233" s="330"/>
      <c r="M233" s="6"/>
      <c r="N233" s="6"/>
      <c r="O233" s="6"/>
      <c r="P233" s="6"/>
      <c r="Q233" s="6"/>
      <c r="R233" s="6"/>
    </row>
    <row r="234" spans="1:18" s="315" customFormat="1" ht="12.75" customHeight="1" x14ac:dyDescent="0.25">
      <c r="A234" s="480" t="s">
        <v>170</v>
      </c>
      <c r="B234" s="481"/>
      <c r="C234" s="448" t="s">
        <v>171</v>
      </c>
      <c r="D234" s="449"/>
      <c r="E234" s="394">
        <v>36</v>
      </c>
      <c r="F234" s="394" t="s">
        <v>48</v>
      </c>
      <c r="G234" s="192">
        <v>259</v>
      </c>
      <c r="H234" s="394">
        <f t="shared" si="76"/>
        <v>1</v>
      </c>
      <c r="I234" s="192">
        <f t="shared" si="73"/>
        <v>259</v>
      </c>
      <c r="J234" s="192">
        <f>$K$2</f>
        <v>0</v>
      </c>
      <c r="K234" s="192">
        <f t="shared" si="75"/>
        <v>259</v>
      </c>
      <c r="L234" s="330"/>
      <c r="M234" s="6"/>
      <c r="N234" s="6"/>
      <c r="O234" s="6"/>
      <c r="P234" s="6"/>
      <c r="Q234" s="6"/>
      <c r="R234" s="6"/>
    </row>
    <row r="235" spans="1:18" s="315" customFormat="1" ht="12.75" customHeight="1" x14ac:dyDescent="0.25">
      <c r="A235" s="480" t="s">
        <v>172</v>
      </c>
      <c r="B235" s="481"/>
      <c r="C235" s="448" t="s">
        <v>173</v>
      </c>
      <c r="D235" s="449"/>
      <c r="E235" s="394" t="s">
        <v>43</v>
      </c>
      <c r="F235" s="394">
        <v>14</v>
      </c>
      <c r="G235" s="192">
        <v>99</v>
      </c>
      <c r="H235" s="394">
        <f t="shared" si="76"/>
        <v>1</v>
      </c>
      <c r="I235" s="192">
        <f t="shared" si="73"/>
        <v>99</v>
      </c>
      <c r="J235" s="192">
        <f t="shared" ref="J235:J247" si="78">K$1</f>
        <v>0</v>
      </c>
      <c r="K235" s="192">
        <f t="shared" si="75"/>
        <v>99</v>
      </c>
      <c r="L235" s="330"/>
      <c r="M235" s="6"/>
      <c r="N235" s="6"/>
      <c r="O235" s="6"/>
      <c r="P235" s="6"/>
      <c r="Q235" s="6"/>
      <c r="R235" s="6"/>
    </row>
    <row r="236" spans="1:18" s="315" customFormat="1" ht="12.75" customHeight="1" x14ac:dyDescent="0.25">
      <c r="A236" s="480" t="s">
        <v>174</v>
      </c>
      <c r="B236" s="481"/>
      <c r="C236" s="448" t="s">
        <v>175</v>
      </c>
      <c r="D236" s="449"/>
      <c r="E236" s="394" t="s">
        <v>43</v>
      </c>
      <c r="F236" s="394">
        <v>14</v>
      </c>
      <c r="G236" s="192">
        <v>0</v>
      </c>
      <c r="H236" s="394">
        <f t="shared" si="76"/>
        <v>1</v>
      </c>
      <c r="I236" s="192">
        <f t="shared" si="73"/>
        <v>0</v>
      </c>
      <c r="J236" s="192">
        <f t="shared" si="78"/>
        <v>0</v>
      </c>
      <c r="K236" s="192">
        <f t="shared" si="75"/>
        <v>0</v>
      </c>
      <c r="L236" s="330"/>
      <c r="M236" s="6"/>
      <c r="N236" s="6"/>
      <c r="O236" s="6"/>
      <c r="P236" s="6"/>
      <c r="Q236" s="6"/>
      <c r="R236" s="6"/>
    </row>
    <row r="237" spans="1:18" s="315" customFormat="1" ht="12.75" customHeight="1" x14ac:dyDescent="0.25">
      <c r="A237" s="480" t="s">
        <v>164</v>
      </c>
      <c r="B237" s="481"/>
      <c r="C237" s="448" t="s">
        <v>165</v>
      </c>
      <c r="D237" s="449"/>
      <c r="E237" s="394" t="s">
        <v>43</v>
      </c>
      <c r="F237" s="394">
        <v>14</v>
      </c>
      <c r="G237" s="192">
        <v>0</v>
      </c>
      <c r="H237" s="394">
        <f t="shared" si="76"/>
        <v>1</v>
      </c>
      <c r="I237" s="192">
        <f t="shared" si="73"/>
        <v>0</v>
      </c>
      <c r="J237" s="192">
        <f t="shared" si="78"/>
        <v>0</v>
      </c>
      <c r="K237" s="192">
        <f t="shared" si="75"/>
        <v>0</v>
      </c>
      <c r="L237" s="330"/>
      <c r="M237" s="6"/>
      <c r="N237" s="6"/>
      <c r="O237" s="6"/>
      <c r="P237" s="6"/>
      <c r="Q237" s="6"/>
      <c r="R237" s="6"/>
    </row>
    <row r="238" spans="1:18" s="315" customFormat="1" ht="12.75" customHeight="1" x14ac:dyDescent="0.25">
      <c r="A238" s="480" t="s">
        <v>176</v>
      </c>
      <c r="B238" s="481"/>
      <c r="C238" s="448" t="s">
        <v>177</v>
      </c>
      <c r="D238" s="449"/>
      <c r="E238" s="394" t="s">
        <v>43</v>
      </c>
      <c r="F238" s="394">
        <v>21</v>
      </c>
      <c r="G238" s="192">
        <v>0</v>
      </c>
      <c r="H238" s="394">
        <f t="shared" si="76"/>
        <v>1</v>
      </c>
      <c r="I238" s="192">
        <f t="shared" si="73"/>
        <v>0</v>
      </c>
      <c r="J238" s="192">
        <f t="shared" si="78"/>
        <v>0</v>
      </c>
      <c r="K238" s="192">
        <f t="shared" si="75"/>
        <v>0</v>
      </c>
      <c r="L238" s="330"/>
      <c r="M238" s="6"/>
      <c r="N238" s="6"/>
      <c r="O238" s="6"/>
      <c r="P238" s="6"/>
      <c r="Q238" s="6"/>
      <c r="R238" s="6"/>
    </row>
    <row r="239" spans="1:18" ht="12.75" customHeight="1" x14ac:dyDescent="0.25">
      <c r="A239" s="480" t="s">
        <v>178</v>
      </c>
      <c r="B239" s="481"/>
      <c r="C239" s="448" t="s">
        <v>179</v>
      </c>
      <c r="D239" s="449"/>
      <c r="E239" s="394" t="s">
        <v>43</v>
      </c>
      <c r="F239" s="394" t="s">
        <v>48</v>
      </c>
      <c r="G239" s="192">
        <v>0</v>
      </c>
      <c r="H239" s="394">
        <f t="shared" si="76"/>
        <v>1</v>
      </c>
      <c r="I239" s="192">
        <f t="shared" si="73"/>
        <v>0</v>
      </c>
      <c r="J239" s="192">
        <f t="shared" si="78"/>
        <v>0</v>
      </c>
      <c r="K239" s="192">
        <f t="shared" si="75"/>
        <v>0</v>
      </c>
      <c r="L239" s="330"/>
      <c r="M239" s="6"/>
      <c r="N239" s="6"/>
      <c r="O239" s="6"/>
      <c r="P239" s="6"/>
      <c r="Q239" s="6"/>
      <c r="R239" s="6"/>
    </row>
    <row r="240" spans="1:18" ht="12.75" customHeight="1" x14ac:dyDescent="0.25">
      <c r="A240" s="480" t="s">
        <v>180</v>
      </c>
      <c r="B240" s="481"/>
      <c r="C240" s="448" t="s">
        <v>181</v>
      </c>
      <c r="D240" s="449"/>
      <c r="E240" s="394" t="s">
        <v>43</v>
      </c>
      <c r="F240" s="394" t="s">
        <v>48</v>
      </c>
      <c r="G240" s="192">
        <v>0</v>
      </c>
      <c r="H240" s="394">
        <f t="shared" si="76"/>
        <v>1</v>
      </c>
      <c r="I240" s="192">
        <f t="shared" si="73"/>
        <v>0</v>
      </c>
      <c r="J240" s="192">
        <f t="shared" si="78"/>
        <v>0</v>
      </c>
      <c r="K240" s="192">
        <f t="shared" si="75"/>
        <v>0</v>
      </c>
      <c r="L240" s="330"/>
      <c r="M240" s="6"/>
      <c r="N240" s="6"/>
      <c r="O240" s="6"/>
      <c r="P240" s="6"/>
      <c r="Q240" s="6"/>
      <c r="R240" s="6"/>
    </row>
    <row r="241" spans="1:18" ht="12.75" customHeight="1" x14ac:dyDescent="0.25">
      <c r="A241" s="480" t="s">
        <v>182</v>
      </c>
      <c r="B241" s="481"/>
      <c r="C241" s="448" t="s">
        <v>183</v>
      </c>
      <c r="D241" s="449"/>
      <c r="E241" s="394" t="s">
        <v>43</v>
      </c>
      <c r="F241" s="394">
        <v>14</v>
      </c>
      <c r="G241" s="192">
        <v>0</v>
      </c>
      <c r="H241" s="394">
        <f t="shared" si="76"/>
        <v>1</v>
      </c>
      <c r="I241" s="192">
        <f t="shared" si="73"/>
        <v>0</v>
      </c>
      <c r="J241" s="192">
        <f t="shared" si="78"/>
        <v>0</v>
      </c>
      <c r="K241" s="192">
        <f t="shared" si="75"/>
        <v>0</v>
      </c>
      <c r="L241" s="330"/>
      <c r="M241" s="6"/>
      <c r="N241" s="6"/>
      <c r="O241" s="6"/>
      <c r="P241" s="6"/>
      <c r="Q241" s="6"/>
      <c r="R241" s="6"/>
    </row>
    <row r="242" spans="1:18" ht="12.75" customHeight="1" x14ac:dyDescent="0.25">
      <c r="A242" s="480" t="s">
        <v>184</v>
      </c>
      <c r="B242" s="481"/>
      <c r="C242" s="448" t="s">
        <v>185</v>
      </c>
      <c r="D242" s="449"/>
      <c r="E242" s="394" t="s">
        <v>43</v>
      </c>
      <c r="F242" s="394">
        <v>14</v>
      </c>
      <c r="G242" s="192">
        <v>0</v>
      </c>
      <c r="H242" s="394">
        <f t="shared" si="76"/>
        <v>1</v>
      </c>
      <c r="I242" s="192">
        <f t="shared" si="73"/>
        <v>0</v>
      </c>
      <c r="J242" s="192">
        <f t="shared" si="78"/>
        <v>0</v>
      </c>
      <c r="K242" s="192">
        <f t="shared" si="75"/>
        <v>0</v>
      </c>
      <c r="L242" s="330"/>
      <c r="M242" s="6"/>
      <c r="N242" s="6"/>
      <c r="O242" s="6"/>
      <c r="P242" s="6"/>
      <c r="Q242" s="6"/>
      <c r="R242" s="6"/>
    </row>
    <row r="243" spans="1:18" ht="12.75" customHeight="1" x14ac:dyDescent="0.25">
      <c r="A243" s="480" t="s">
        <v>186</v>
      </c>
      <c r="B243" s="481"/>
      <c r="C243" s="448" t="s">
        <v>187</v>
      </c>
      <c r="D243" s="449"/>
      <c r="E243" s="394" t="s">
        <v>43</v>
      </c>
      <c r="F243" s="394">
        <v>14</v>
      </c>
      <c r="G243" s="192">
        <v>0</v>
      </c>
      <c r="H243" s="394">
        <f t="shared" si="76"/>
        <v>1</v>
      </c>
      <c r="I243" s="192">
        <f t="shared" si="73"/>
        <v>0</v>
      </c>
      <c r="J243" s="192">
        <f t="shared" si="78"/>
        <v>0</v>
      </c>
      <c r="K243" s="192">
        <f t="shared" si="75"/>
        <v>0</v>
      </c>
      <c r="L243" s="330"/>
      <c r="M243" s="6"/>
      <c r="N243" s="6"/>
      <c r="O243" s="6"/>
      <c r="P243" s="6"/>
      <c r="Q243" s="6"/>
      <c r="R243" s="6"/>
    </row>
    <row r="244" spans="1:18" ht="12.75" customHeight="1" x14ac:dyDescent="0.25">
      <c r="A244" s="480" t="s">
        <v>188</v>
      </c>
      <c r="B244" s="481"/>
      <c r="C244" s="448" t="s">
        <v>189</v>
      </c>
      <c r="D244" s="449"/>
      <c r="E244" s="394" t="s">
        <v>43</v>
      </c>
      <c r="F244" s="394">
        <v>14</v>
      </c>
      <c r="G244" s="192">
        <v>0</v>
      </c>
      <c r="H244" s="394">
        <f t="shared" si="76"/>
        <v>1</v>
      </c>
      <c r="I244" s="192">
        <f t="shared" si="73"/>
        <v>0</v>
      </c>
      <c r="J244" s="192">
        <f t="shared" si="78"/>
        <v>0</v>
      </c>
      <c r="K244" s="192">
        <f t="shared" si="75"/>
        <v>0</v>
      </c>
      <c r="L244" s="330"/>
      <c r="M244" s="6"/>
      <c r="N244" s="6"/>
      <c r="O244" s="6"/>
      <c r="P244" s="6"/>
      <c r="Q244" s="6"/>
      <c r="R244" s="6"/>
    </row>
    <row r="245" spans="1:18" ht="12.75" customHeight="1" x14ac:dyDescent="0.25">
      <c r="A245" s="480" t="s">
        <v>190</v>
      </c>
      <c r="B245" s="481"/>
      <c r="C245" s="448" t="s">
        <v>191</v>
      </c>
      <c r="D245" s="449"/>
      <c r="E245" s="394" t="s">
        <v>43</v>
      </c>
      <c r="F245" s="394">
        <v>21</v>
      </c>
      <c r="G245" s="192">
        <v>0</v>
      </c>
      <c r="H245" s="394">
        <f t="shared" si="76"/>
        <v>1</v>
      </c>
      <c r="I245" s="192">
        <f t="shared" si="73"/>
        <v>0</v>
      </c>
      <c r="J245" s="192">
        <f t="shared" si="78"/>
        <v>0</v>
      </c>
      <c r="K245" s="192">
        <f t="shared" si="75"/>
        <v>0</v>
      </c>
      <c r="L245" s="330"/>
      <c r="M245" s="6"/>
      <c r="N245" s="6"/>
      <c r="O245" s="6"/>
      <c r="P245" s="6"/>
      <c r="Q245" s="6"/>
      <c r="R245" s="6"/>
    </row>
    <row r="246" spans="1:18" ht="12.75" customHeight="1" x14ac:dyDescent="0.25">
      <c r="A246" s="480" t="s">
        <v>192</v>
      </c>
      <c r="B246" s="481"/>
      <c r="C246" s="448" t="s">
        <v>193</v>
      </c>
      <c r="D246" s="449"/>
      <c r="E246" s="394" t="s">
        <v>43</v>
      </c>
      <c r="F246" s="394" t="s">
        <v>48</v>
      </c>
      <c r="G246" s="192">
        <v>60</v>
      </c>
      <c r="H246" s="394">
        <f t="shared" si="76"/>
        <v>1</v>
      </c>
      <c r="I246" s="192">
        <f t="shared" si="73"/>
        <v>60</v>
      </c>
      <c r="J246" s="192">
        <f t="shared" si="78"/>
        <v>0</v>
      </c>
      <c r="K246" s="192">
        <f t="shared" si="75"/>
        <v>60</v>
      </c>
      <c r="L246" s="330"/>
      <c r="M246" s="6"/>
      <c r="N246" s="6"/>
      <c r="O246" s="6"/>
      <c r="P246" s="6"/>
      <c r="Q246" s="6"/>
      <c r="R246" s="6"/>
    </row>
    <row r="247" spans="1:18" ht="12.75" customHeight="1" x14ac:dyDescent="0.25">
      <c r="A247" s="480" t="s">
        <v>194</v>
      </c>
      <c r="B247" s="481"/>
      <c r="C247" s="448" t="s">
        <v>195</v>
      </c>
      <c r="D247" s="449"/>
      <c r="E247" s="394" t="s">
        <v>43</v>
      </c>
      <c r="F247" s="394" t="s">
        <v>48</v>
      </c>
      <c r="G247" s="192">
        <v>468</v>
      </c>
      <c r="H247" s="394">
        <f t="shared" si="76"/>
        <v>1</v>
      </c>
      <c r="I247" s="192">
        <f t="shared" si="73"/>
        <v>468</v>
      </c>
      <c r="J247" s="192">
        <f t="shared" si="78"/>
        <v>0</v>
      </c>
      <c r="K247" s="192">
        <f t="shared" si="75"/>
        <v>468</v>
      </c>
      <c r="L247" s="330"/>
      <c r="M247" s="6"/>
      <c r="N247" s="6"/>
      <c r="O247" s="6"/>
      <c r="P247" s="6"/>
      <c r="Q247" s="6"/>
      <c r="R247" s="6"/>
    </row>
    <row r="248" spans="1:18" ht="12.75" customHeight="1" x14ac:dyDescent="0.25">
      <c r="A248" s="452"/>
      <c r="B248" s="453"/>
      <c r="C248" s="454"/>
      <c r="D248" s="453"/>
      <c r="E248" s="193"/>
      <c r="F248" s="193"/>
      <c r="G248" s="194"/>
      <c r="H248" s="193"/>
      <c r="I248" s="194"/>
      <c r="J248" s="194"/>
      <c r="K248" s="175"/>
      <c r="L248" s="330"/>
      <c r="M248" s="6"/>
      <c r="N248" s="6"/>
      <c r="O248" s="6"/>
      <c r="P248" s="6"/>
      <c r="Q248" s="6"/>
      <c r="R248" s="6"/>
    </row>
    <row r="249" spans="1:18" s="176" customFormat="1" ht="12.75" hidden="1" customHeight="1" x14ac:dyDescent="0.25">
      <c r="A249" s="472" t="s">
        <v>196</v>
      </c>
      <c r="B249" s="473"/>
      <c r="C249" s="472" t="s">
        <v>197</v>
      </c>
      <c r="D249" s="473"/>
      <c r="E249" s="178" t="s">
        <v>43</v>
      </c>
      <c r="F249" s="178">
        <v>14</v>
      </c>
      <c r="G249" s="179">
        <v>11900</v>
      </c>
      <c r="H249" s="180">
        <v>0</v>
      </c>
      <c r="I249" s="179">
        <f t="shared" ref="I249:I275" si="79">ROUND(G249-((G249*J249)/100),2)</f>
        <v>11900</v>
      </c>
      <c r="J249" s="179">
        <f t="shared" ref="J249" si="80">K$1</f>
        <v>0</v>
      </c>
      <c r="K249" s="179">
        <f t="shared" ref="K249:K275" si="81">ROUND((H249*I249),2)</f>
        <v>0</v>
      </c>
      <c r="M249" s="183"/>
      <c r="N249" s="183"/>
      <c r="O249" s="183"/>
      <c r="P249" s="183"/>
      <c r="Q249" s="183"/>
      <c r="R249" s="183"/>
    </row>
    <row r="250" spans="1:18" ht="12.75" hidden="1" customHeight="1" x14ac:dyDescent="0.25">
      <c r="A250" s="476" t="s">
        <v>198</v>
      </c>
      <c r="B250" s="477"/>
      <c r="C250" s="478" t="s">
        <v>199</v>
      </c>
      <c r="D250" s="479"/>
      <c r="E250" s="394">
        <v>12</v>
      </c>
      <c r="F250" s="394" t="s">
        <v>48</v>
      </c>
      <c r="G250" s="192">
        <v>1071</v>
      </c>
      <c r="H250" s="394">
        <f>H249</f>
        <v>0</v>
      </c>
      <c r="I250" s="192">
        <f t="shared" si="79"/>
        <v>1071</v>
      </c>
      <c r="J250" s="192">
        <f>$K$2</f>
        <v>0</v>
      </c>
      <c r="K250" s="192">
        <f t="shared" si="81"/>
        <v>0</v>
      </c>
      <c r="L250" s="330"/>
      <c r="M250" s="6"/>
      <c r="N250" s="6"/>
      <c r="O250" s="6"/>
      <c r="P250" s="6"/>
      <c r="Q250" s="6"/>
      <c r="R250" s="6"/>
    </row>
    <row r="251" spans="1:18" ht="12.75" hidden="1" customHeight="1" x14ac:dyDescent="0.25">
      <c r="A251" s="476" t="s">
        <v>200</v>
      </c>
      <c r="B251" s="477"/>
      <c r="C251" s="478" t="s">
        <v>201</v>
      </c>
      <c r="D251" s="479"/>
      <c r="E251" s="394" t="s">
        <v>43</v>
      </c>
      <c r="F251" s="394">
        <v>14</v>
      </c>
      <c r="G251" s="192">
        <v>30</v>
      </c>
      <c r="H251" s="394">
        <f t="shared" ref="H251:H275" si="82">H250</f>
        <v>0</v>
      </c>
      <c r="I251" s="192">
        <f t="shared" si="79"/>
        <v>30</v>
      </c>
      <c r="J251" s="192">
        <f t="shared" ref="J251:J253" si="83">K$1</f>
        <v>0</v>
      </c>
      <c r="K251" s="192">
        <f t="shared" si="81"/>
        <v>0</v>
      </c>
      <c r="L251" s="330"/>
      <c r="M251" s="6"/>
      <c r="N251" s="6"/>
      <c r="O251" s="6"/>
      <c r="P251" s="6"/>
      <c r="Q251" s="6"/>
      <c r="R251" s="6"/>
    </row>
    <row r="252" spans="1:18" s="315" customFormat="1" ht="12.75" hidden="1" customHeight="1" x14ac:dyDescent="0.25">
      <c r="A252" s="476" t="s">
        <v>164</v>
      </c>
      <c r="B252" s="477"/>
      <c r="C252" s="478" t="s">
        <v>165</v>
      </c>
      <c r="D252" s="479"/>
      <c r="E252" s="394" t="s">
        <v>43</v>
      </c>
      <c r="F252" s="394">
        <v>14</v>
      </c>
      <c r="G252" s="192">
        <v>0</v>
      </c>
      <c r="H252" s="394">
        <f t="shared" si="82"/>
        <v>0</v>
      </c>
      <c r="I252" s="192">
        <f t="shared" si="79"/>
        <v>0</v>
      </c>
      <c r="J252" s="192">
        <f t="shared" si="83"/>
        <v>0</v>
      </c>
      <c r="K252" s="192">
        <f t="shared" si="81"/>
        <v>0</v>
      </c>
      <c r="L252" s="330"/>
      <c r="M252" s="6"/>
      <c r="N252" s="6"/>
      <c r="O252" s="6"/>
      <c r="P252" s="6"/>
      <c r="Q252" s="6"/>
      <c r="R252" s="6"/>
    </row>
    <row r="253" spans="1:18" s="315" customFormat="1" ht="12.75" hidden="1" customHeight="1" x14ac:dyDescent="0.25">
      <c r="A253" s="476" t="s">
        <v>202</v>
      </c>
      <c r="B253" s="477"/>
      <c r="C253" s="478" t="s">
        <v>203</v>
      </c>
      <c r="D253" s="479"/>
      <c r="E253" s="394" t="s">
        <v>43</v>
      </c>
      <c r="F253" s="394">
        <v>14</v>
      </c>
      <c r="G253" s="192">
        <v>468</v>
      </c>
      <c r="H253" s="394">
        <f t="shared" si="82"/>
        <v>0</v>
      </c>
      <c r="I253" s="192">
        <f t="shared" si="79"/>
        <v>468</v>
      </c>
      <c r="J253" s="192">
        <f t="shared" si="83"/>
        <v>0</v>
      </c>
      <c r="K253" s="192">
        <f t="shared" si="81"/>
        <v>0</v>
      </c>
      <c r="L253" s="330"/>
      <c r="M253" s="6"/>
      <c r="N253" s="6"/>
      <c r="O253" s="6"/>
      <c r="P253" s="6"/>
      <c r="Q253" s="6"/>
      <c r="R253" s="6"/>
    </row>
    <row r="254" spans="1:18" s="315" customFormat="1" ht="12.75" hidden="1" customHeight="1" x14ac:dyDescent="0.25">
      <c r="A254" s="476" t="s">
        <v>204</v>
      </c>
      <c r="B254" s="477"/>
      <c r="C254" s="478" t="s">
        <v>205</v>
      </c>
      <c r="D254" s="479"/>
      <c r="E254" s="394">
        <v>12</v>
      </c>
      <c r="F254" s="394" t="s">
        <v>48</v>
      </c>
      <c r="G254" s="192">
        <v>42</v>
      </c>
      <c r="H254" s="394">
        <f t="shared" si="82"/>
        <v>0</v>
      </c>
      <c r="I254" s="192">
        <f t="shared" si="79"/>
        <v>42</v>
      </c>
      <c r="J254" s="192">
        <f>$K$2</f>
        <v>0</v>
      </c>
      <c r="K254" s="192">
        <f t="shared" si="81"/>
        <v>0</v>
      </c>
      <c r="L254" s="330"/>
      <c r="M254" s="6"/>
      <c r="N254" s="6"/>
      <c r="O254" s="6"/>
      <c r="P254" s="6"/>
      <c r="Q254" s="6"/>
      <c r="R254" s="6"/>
    </row>
    <row r="255" spans="1:18" s="315" customFormat="1" ht="12.75" hidden="1" customHeight="1" x14ac:dyDescent="0.25">
      <c r="A255" s="476" t="s">
        <v>168</v>
      </c>
      <c r="B255" s="477"/>
      <c r="C255" s="478" t="s">
        <v>169</v>
      </c>
      <c r="D255" s="479"/>
      <c r="E255" s="394" t="s">
        <v>43</v>
      </c>
      <c r="F255" s="394">
        <v>14</v>
      </c>
      <c r="G255" s="192">
        <v>1500</v>
      </c>
      <c r="H255" s="394">
        <f t="shared" si="82"/>
        <v>0</v>
      </c>
      <c r="I255" s="192">
        <f t="shared" si="79"/>
        <v>1500</v>
      </c>
      <c r="J255" s="192">
        <f t="shared" ref="J255" si="84">K$1</f>
        <v>0</v>
      </c>
      <c r="K255" s="192">
        <f t="shared" si="81"/>
        <v>0</v>
      </c>
      <c r="L255" s="330"/>
      <c r="M255" s="6"/>
      <c r="N255" s="6"/>
      <c r="O255" s="6"/>
      <c r="P255" s="6"/>
      <c r="Q255" s="6"/>
      <c r="R255" s="6"/>
    </row>
    <row r="256" spans="1:18" s="315" customFormat="1" ht="12.75" hidden="1" customHeight="1" x14ac:dyDescent="0.25">
      <c r="A256" s="476" t="s">
        <v>170</v>
      </c>
      <c r="B256" s="477"/>
      <c r="C256" s="478" t="s">
        <v>171</v>
      </c>
      <c r="D256" s="479"/>
      <c r="E256" s="394">
        <v>12</v>
      </c>
      <c r="F256" s="394" t="s">
        <v>48</v>
      </c>
      <c r="G256" s="192">
        <v>259</v>
      </c>
      <c r="H256" s="394">
        <f t="shared" si="82"/>
        <v>0</v>
      </c>
      <c r="I256" s="192">
        <f t="shared" si="79"/>
        <v>259</v>
      </c>
      <c r="J256" s="192">
        <f>$K$2</f>
        <v>0</v>
      </c>
      <c r="K256" s="192">
        <f t="shared" si="81"/>
        <v>0</v>
      </c>
      <c r="L256" s="330"/>
      <c r="M256" s="6"/>
      <c r="N256" s="6"/>
      <c r="O256" s="6"/>
      <c r="P256" s="6"/>
      <c r="Q256" s="6"/>
      <c r="R256" s="6"/>
    </row>
    <row r="257" spans="1:18" s="315" customFormat="1" ht="12.75" hidden="1" customHeight="1" x14ac:dyDescent="0.25">
      <c r="A257" s="476" t="s">
        <v>172</v>
      </c>
      <c r="B257" s="477"/>
      <c r="C257" s="478" t="s">
        <v>173</v>
      </c>
      <c r="D257" s="479"/>
      <c r="E257" s="394" t="s">
        <v>43</v>
      </c>
      <c r="F257" s="394">
        <v>14</v>
      </c>
      <c r="G257" s="192">
        <v>99</v>
      </c>
      <c r="H257" s="394">
        <f t="shared" si="82"/>
        <v>0</v>
      </c>
      <c r="I257" s="192">
        <f t="shared" si="79"/>
        <v>99</v>
      </c>
      <c r="J257" s="192">
        <f t="shared" ref="J257:J275" si="85">K$1</f>
        <v>0</v>
      </c>
      <c r="K257" s="192">
        <f t="shared" si="81"/>
        <v>0</v>
      </c>
      <c r="L257" s="330"/>
      <c r="M257" s="6"/>
      <c r="N257" s="6"/>
      <c r="O257" s="6"/>
      <c r="P257" s="6"/>
      <c r="Q257" s="6"/>
      <c r="R257" s="6"/>
    </row>
    <row r="258" spans="1:18" s="315" customFormat="1" ht="12.75" hidden="1" customHeight="1" x14ac:dyDescent="0.25">
      <c r="A258" s="476" t="s">
        <v>206</v>
      </c>
      <c r="B258" s="477"/>
      <c r="C258" s="478" t="s">
        <v>207</v>
      </c>
      <c r="D258" s="479"/>
      <c r="E258" s="394" t="s">
        <v>43</v>
      </c>
      <c r="F258" s="394">
        <v>14</v>
      </c>
      <c r="G258" s="192">
        <v>499</v>
      </c>
      <c r="H258" s="394">
        <f t="shared" si="82"/>
        <v>0</v>
      </c>
      <c r="I258" s="192">
        <f t="shared" si="79"/>
        <v>499</v>
      </c>
      <c r="J258" s="192">
        <f t="shared" si="85"/>
        <v>0</v>
      </c>
      <c r="K258" s="192">
        <f t="shared" si="81"/>
        <v>0</v>
      </c>
      <c r="L258" s="330"/>
      <c r="M258" s="6"/>
      <c r="N258" s="6"/>
      <c r="O258" s="6"/>
      <c r="P258" s="6"/>
      <c r="Q258" s="6"/>
      <c r="R258" s="6"/>
    </row>
    <row r="259" spans="1:18" ht="12.75" hidden="1" customHeight="1" x14ac:dyDescent="0.25">
      <c r="A259" s="476" t="s">
        <v>208</v>
      </c>
      <c r="B259" s="477"/>
      <c r="C259" s="478" t="s">
        <v>209</v>
      </c>
      <c r="D259" s="479"/>
      <c r="E259" s="394" t="s">
        <v>43</v>
      </c>
      <c r="F259" s="394">
        <v>14</v>
      </c>
      <c r="G259" s="192">
        <v>0</v>
      </c>
      <c r="H259" s="394">
        <f t="shared" si="82"/>
        <v>0</v>
      </c>
      <c r="I259" s="192">
        <f t="shared" si="79"/>
        <v>0</v>
      </c>
      <c r="J259" s="192">
        <f t="shared" si="85"/>
        <v>0</v>
      </c>
      <c r="K259" s="192">
        <f t="shared" si="81"/>
        <v>0</v>
      </c>
      <c r="L259" s="330"/>
      <c r="M259" s="6"/>
      <c r="N259" s="6"/>
      <c r="O259" s="6"/>
      <c r="P259" s="6"/>
      <c r="Q259" s="6"/>
      <c r="R259" s="6"/>
    </row>
    <row r="260" spans="1:18" ht="12.75" hidden="1" customHeight="1" x14ac:dyDescent="0.25">
      <c r="A260" s="476" t="s">
        <v>210</v>
      </c>
      <c r="B260" s="477"/>
      <c r="C260" s="478" t="s">
        <v>211</v>
      </c>
      <c r="D260" s="479"/>
      <c r="E260" s="394" t="s">
        <v>43</v>
      </c>
      <c r="F260" s="394">
        <v>14</v>
      </c>
      <c r="G260" s="192">
        <v>0</v>
      </c>
      <c r="H260" s="394">
        <f t="shared" si="82"/>
        <v>0</v>
      </c>
      <c r="I260" s="192">
        <f t="shared" si="79"/>
        <v>0</v>
      </c>
      <c r="J260" s="192">
        <f t="shared" si="85"/>
        <v>0</v>
      </c>
      <c r="K260" s="192">
        <f t="shared" si="81"/>
        <v>0</v>
      </c>
      <c r="L260" s="330"/>
      <c r="M260" s="6"/>
      <c r="N260" s="6"/>
      <c r="O260" s="6"/>
      <c r="P260" s="6"/>
      <c r="Q260" s="6"/>
      <c r="R260" s="6"/>
    </row>
    <row r="261" spans="1:18" ht="12.75" hidden="1" customHeight="1" x14ac:dyDescent="0.25">
      <c r="A261" s="476" t="s">
        <v>212</v>
      </c>
      <c r="B261" s="477"/>
      <c r="C261" s="478" t="s">
        <v>213</v>
      </c>
      <c r="D261" s="479"/>
      <c r="E261" s="394" t="s">
        <v>43</v>
      </c>
      <c r="F261" s="394">
        <v>14</v>
      </c>
      <c r="G261" s="192">
        <v>0</v>
      </c>
      <c r="H261" s="394">
        <f t="shared" si="82"/>
        <v>0</v>
      </c>
      <c r="I261" s="192">
        <f t="shared" si="79"/>
        <v>0</v>
      </c>
      <c r="J261" s="192">
        <f t="shared" si="85"/>
        <v>0</v>
      </c>
      <c r="K261" s="192">
        <f t="shared" si="81"/>
        <v>0</v>
      </c>
      <c r="L261" s="330"/>
      <c r="M261" s="6"/>
      <c r="N261" s="6"/>
      <c r="O261" s="6"/>
      <c r="P261" s="6"/>
      <c r="Q261" s="6"/>
      <c r="R261" s="6"/>
    </row>
    <row r="262" spans="1:18" ht="12.75" hidden="1" customHeight="1" x14ac:dyDescent="0.25">
      <c r="A262" s="476" t="s">
        <v>214</v>
      </c>
      <c r="B262" s="477"/>
      <c r="C262" s="478" t="s">
        <v>215</v>
      </c>
      <c r="D262" s="479"/>
      <c r="E262" s="394" t="s">
        <v>43</v>
      </c>
      <c r="F262" s="394">
        <v>14</v>
      </c>
      <c r="G262" s="192">
        <v>0</v>
      </c>
      <c r="H262" s="394">
        <f t="shared" si="82"/>
        <v>0</v>
      </c>
      <c r="I262" s="192">
        <f t="shared" si="79"/>
        <v>0</v>
      </c>
      <c r="J262" s="192">
        <f t="shared" si="85"/>
        <v>0</v>
      </c>
      <c r="K262" s="192">
        <f t="shared" si="81"/>
        <v>0</v>
      </c>
      <c r="L262" s="330"/>
      <c r="M262" s="6"/>
      <c r="N262" s="6"/>
      <c r="O262" s="6"/>
      <c r="P262" s="6"/>
      <c r="Q262" s="6"/>
      <c r="R262" s="6"/>
    </row>
    <row r="263" spans="1:18" ht="12.75" hidden="1" customHeight="1" x14ac:dyDescent="0.25">
      <c r="A263" s="476" t="s">
        <v>216</v>
      </c>
      <c r="B263" s="477"/>
      <c r="C263" s="478" t="s">
        <v>217</v>
      </c>
      <c r="D263" s="479"/>
      <c r="E263" s="394" t="s">
        <v>43</v>
      </c>
      <c r="F263" s="394">
        <v>14</v>
      </c>
      <c r="G263" s="192">
        <v>0</v>
      </c>
      <c r="H263" s="394">
        <f t="shared" si="82"/>
        <v>0</v>
      </c>
      <c r="I263" s="192">
        <f t="shared" si="79"/>
        <v>0</v>
      </c>
      <c r="J263" s="192">
        <f t="shared" si="85"/>
        <v>0</v>
      </c>
      <c r="K263" s="192">
        <f t="shared" si="81"/>
        <v>0</v>
      </c>
      <c r="L263" s="330"/>
      <c r="M263" s="6"/>
      <c r="N263" s="6"/>
      <c r="O263" s="6"/>
      <c r="P263" s="6"/>
      <c r="Q263" s="6"/>
      <c r="R263" s="6"/>
    </row>
    <row r="264" spans="1:18" ht="12.75" hidden="1" customHeight="1" x14ac:dyDescent="0.25">
      <c r="A264" s="476" t="s">
        <v>164</v>
      </c>
      <c r="B264" s="477"/>
      <c r="C264" s="478" t="s">
        <v>165</v>
      </c>
      <c r="D264" s="479"/>
      <c r="E264" s="394" t="s">
        <v>43</v>
      </c>
      <c r="F264" s="394">
        <v>14</v>
      </c>
      <c r="G264" s="192">
        <v>0</v>
      </c>
      <c r="H264" s="394">
        <f t="shared" si="82"/>
        <v>0</v>
      </c>
      <c r="I264" s="192">
        <f t="shared" si="79"/>
        <v>0</v>
      </c>
      <c r="J264" s="192">
        <f t="shared" si="85"/>
        <v>0</v>
      </c>
      <c r="K264" s="192">
        <f t="shared" si="81"/>
        <v>0</v>
      </c>
      <c r="L264" s="330"/>
      <c r="M264" s="6"/>
      <c r="N264" s="6"/>
      <c r="O264" s="6"/>
      <c r="P264" s="6"/>
      <c r="Q264" s="6"/>
      <c r="R264" s="6"/>
    </row>
    <row r="265" spans="1:18" ht="12.75" hidden="1" customHeight="1" x14ac:dyDescent="0.25">
      <c r="A265" s="476" t="s">
        <v>218</v>
      </c>
      <c r="B265" s="477"/>
      <c r="C265" s="478" t="s">
        <v>219</v>
      </c>
      <c r="D265" s="479"/>
      <c r="E265" s="394" t="s">
        <v>43</v>
      </c>
      <c r="F265" s="394">
        <v>14</v>
      </c>
      <c r="G265" s="192">
        <v>0</v>
      </c>
      <c r="H265" s="394">
        <f t="shared" si="82"/>
        <v>0</v>
      </c>
      <c r="I265" s="192">
        <f t="shared" si="79"/>
        <v>0</v>
      </c>
      <c r="J265" s="192">
        <f t="shared" si="85"/>
        <v>0</v>
      </c>
      <c r="K265" s="192">
        <f t="shared" si="81"/>
        <v>0</v>
      </c>
      <c r="L265" s="330"/>
      <c r="M265" s="6"/>
      <c r="N265" s="6"/>
      <c r="O265" s="6"/>
      <c r="P265" s="6"/>
      <c r="Q265" s="6"/>
      <c r="R265" s="6"/>
    </row>
    <row r="266" spans="1:18" ht="12.75" hidden="1" customHeight="1" x14ac:dyDescent="0.25">
      <c r="A266" s="476" t="s">
        <v>220</v>
      </c>
      <c r="B266" s="477"/>
      <c r="C266" s="478" t="s">
        <v>221</v>
      </c>
      <c r="D266" s="479"/>
      <c r="E266" s="394" t="s">
        <v>43</v>
      </c>
      <c r="F266" s="394">
        <v>14</v>
      </c>
      <c r="G266" s="192">
        <v>0</v>
      </c>
      <c r="H266" s="394">
        <f t="shared" si="82"/>
        <v>0</v>
      </c>
      <c r="I266" s="192">
        <f t="shared" si="79"/>
        <v>0</v>
      </c>
      <c r="J266" s="192">
        <f t="shared" si="85"/>
        <v>0</v>
      </c>
      <c r="K266" s="192">
        <f t="shared" si="81"/>
        <v>0</v>
      </c>
      <c r="L266" s="330"/>
      <c r="M266" s="6"/>
      <c r="N266" s="6"/>
      <c r="O266" s="6"/>
      <c r="P266" s="6"/>
      <c r="Q266" s="6"/>
      <c r="R266" s="6"/>
    </row>
    <row r="267" spans="1:18" ht="12.75" hidden="1" customHeight="1" x14ac:dyDescent="0.25">
      <c r="A267" s="476" t="s">
        <v>222</v>
      </c>
      <c r="B267" s="477"/>
      <c r="C267" s="478" t="s">
        <v>223</v>
      </c>
      <c r="D267" s="479"/>
      <c r="E267" s="394" t="s">
        <v>43</v>
      </c>
      <c r="F267" s="394">
        <v>14</v>
      </c>
      <c r="G267" s="192">
        <v>0</v>
      </c>
      <c r="H267" s="394">
        <f t="shared" si="82"/>
        <v>0</v>
      </c>
      <c r="I267" s="192">
        <f t="shared" si="79"/>
        <v>0</v>
      </c>
      <c r="J267" s="192">
        <f t="shared" si="85"/>
        <v>0</v>
      </c>
      <c r="K267" s="192">
        <f t="shared" si="81"/>
        <v>0</v>
      </c>
      <c r="L267" s="330"/>
      <c r="M267" s="6"/>
      <c r="N267" s="6"/>
      <c r="O267" s="6"/>
      <c r="P267" s="6"/>
      <c r="Q267" s="6"/>
      <c r="R267" s="6"/>
    </row>
    <row r="268" spans="1:18" ht="12.75" hidden="1" customHeight="1" x14ac:dyDescent="0.25">
      <c r="A268" s="476" t="s">
        <v>224</v>
      </c>
      <c r="B268" s="477"/>
      <c r="C268" s="478" t="s">
        <v>225</v>
      </c>
      <c r="D268" s="479"/>
      <c r="E268" s="394" t="s">
        <v>43</v>
      </c>
      <c r="F268" s="394">
        <v>14</v>
      </c>
      <c r="G268" s="192">
        <v>0</v>
      </c>
      <c r="H268" s="394">
        <f t="shared" si="82"/>
        <v>0</v>
      </c>
      <c r="I268" s="192">
        <f t="shared" si="79"/>
        <v>0</v>
      </c>
      <c r="J268" s="192">
        <f t="shared" si="85"/>
        <v>0</v>
      </c>
      <c r="K268" s="192">
        <f t="shared" si="81"/>
        <v>0</v>
      </c>
      <c r="L268" s="330"/>
      <c r="M268" s="6"/>
      <c r="N268" s="6"/>
      <c r="O268" s="6"/>
      <c r="P268" s="6"/>
      <c r="Q268" s="6"/>
      <c r="R268" s="6"/>
    </row>
    <row r="269" spans="1:18" ht="12.75" hidden="1" customHeight="1" x14ac:dyDescent="0.25">
      <c r="A269" s="476" t="s">
        <v>226</v>
      </c>
      <c r="B269" s="477"/>
      <c r="C269" s="478" t="s">
        <v>227</v>
      </c>
      <c r="D269" s="479"/>
      <c r="E269" s="394" t="s">
        <v>43</v>
      </c>
      <c r="F269" s="394">
        <v>14</v>
      </c>
      <c r="G269" s="192">
        <v>0</v>
      </c>
      <c r="H269" s="394">
        <f t="shared" si="82"/>
        <v>0</v>
      </c>
      <c r="I269" s="192">
        <f t="shared" si="79"/>
        <v>0</v>
      </c>
      <c r="J269" s="192">
        <f t="shared" si="85"/>
        <v>0</v>
      </c>
      <c r="K269" s="192">
        <f t="shared" si="81"/>
        <v>0</v>
      </c>
      <c r="L269" s="330"/>
      <c r="M269" s="6"/>
      <c r="N269" s="6"/>
      <c r="O269" s="6"/>
      <c r="P269" s="6"/>
      <c r="Q269" s="6"/>
      <c r="R269" s="6"/>
    </row>
    <row r="270" spans="1:18" ht="12.75" hidden="1" customHeight="1" x14ac:dyDescent="0.25">
      <c r="A270" s="476" t="s">
        <v>176</v>
      </c>
      <c r="B270" s="477"/>
      <c r="C270" s="478" t="s">
        <v>177</v>
      </c>
      <c r="D270" s="479"/>
      <c r="E270" s="394" t="s">
        <v>43</v>
      </c>
      <c r="F270" s="394">
        <v>21</v>
      </c>
      <c r="G270" s="192">
        <v>0</v>
      </c>
      <c r="H270" s="394">
        <f t="shared" si="82"/>
        <v>0</v>
      </c>
      <c r="I270" s="192">
        <f t="shared" si="79"/>
        <v>0</v>
      </c>
      <c r="J270" s="192">
        <f t="shared" si="85"/>
        <v>0</v>
      </c>
      <c r="K270" s="192">
        <f t="shared" si="81"/>
        <v>0</v>
      </c>
      <c r="L270" s="330"/>
      <c r="M270" s="6"/>
      <c r="N270" s="6"/>
      <c r="O270" s="6"/>
      <c r="P270" s="6"/>
      <c r="Q270" s="6"/>
      <c r="R270" s="6"/>
    </row>
    <row r="271" spans="1:18" ht="12.75" hidden="1" customHeight="1" x14ac:dyDescent="0.25">
      <c r="A271" s="476" t="s">
        <v>190</v>
      </c>
      <c r="B271" s="477"/>
      <c r="C271" s="478" t="s">
        <v>191</v>
      </c>
      <c r="D271" s="479"/>
      <c r="E271" s="394" t="s">
        <v>43</v>
      </c>
      <c r="F271" s="394">
        <v>21</v>
      </c>
      <c r="G271" s="192">
        <v>0</v>
      </c>
      <c r="H271" s="394">
        <f t="shared" si="82"/>
        <v>0</v>
      </c>
      <c r="I271" s="192">
        <f t="shared" si="79"/>
        <v>0</v>
      </c>
      <c r="J271" s="192">
        <f t="shared" si="85"/>
        <v>0</v>
      </c>
      <c r="K271" s="192">
        <f t="shared" si="81"/>
        <v>0</v>
      </c>
      <c r="L271" s="330"/>
      <c r="M271" s="6"/>
      <c r="N271" s="6"/>
      <c r="O271" s="6"/>
      <c r="P271" s="6"/>
      <c r="Q271" s="6"/>
      <c r="R271" s="6"/>
    </row>
    <row r="272" spans="1:18" ht="12.75" hidden="1" customHeight="1" x14ac:dyDescent="0.25">
      <c r="A272" s="476" t="s">
        <v>228</v>
      </c>
      <c r="B272" s="477"/>
      <c r="C272" s="478" t="s">
        <v>229</v>
      </c>
      <c r="D272" s="479"/>
      <c r="E272" s="394" t="s">
        <v>43</v>
      </c>
      <c r="F272" s="394">
        <v>14</v>
      </c>
      <c r="G272" s="192">
        <v>0</v>
      </c>
      <c r="H272" s="394">
        <f>H271*2</f>
        <v>0</v>
      </c>
      <c r="I272" s="192">
        <f t="shared" si="79"/>
        <v>0</v>
      </c>
      <c r="J272" s="192">
        <f t="shared" si="85"/>
        <v>0</v>
      </c>
      <c r="K272" s="192">
        <f t="shared" si="81"/>
        <v>0</v>
      </c>
      <c r="L272" s="330"/>
      <c r="M272" s="6"/>
      <c r="N272" s="6"/>
      <c r="O272" s="6"/>
      <c r="P272" s="6"/>
      <c r="Q272" s="6"/>
      <c r="R272" s="6"/>
    </row>
    <row r="273" spans="1:18" ht="12.75" hidden="1" customHeight="1" x14ac:dyDescent="0.25">
      <c r="A273" s="476" t="s">
        <v>230</v>
      </c>
      <c r="B273" s="477"/>
      <c r="C273" s="478" t="s">
        <v>231</v>
      </c>
      <c r="D273" s="479"/>
      <c r="E273" s="394" t="s">
        <v>43</v>
      </c>
      <c r="F273" s="394">
        <v>14</v>
      </c>
      <c r="G273" s="192">
        <v>0</v>
      </c>
      <c r="H273" s="394">
        <f>H250</f>
        <v>0</v>
      </c>
      <c r="I273" s="192">
        <f t="shared" si="79"/>
        <v>0</v>
      </c>
      <c r="J273" s="192">
        <f t="shared" si="85"/>
        <v>0</v>
      </c>
      <c r="K273" s="192">
        <f t="shared" si="81"/>
        <v>0</v>
      </c>
      <c r="L273" s="330"/>
      <c r="M273" s="6"/>
      <c r="N273" s="6"/>
      <c r="O273" s="6"/>
      <c r="P273" s="6"/>
      <c r="Q273" s="6"/>
      <c r="R273" s="6"/>
    </row>
    <row r="274" spans="1:18" ht="12.75" hidden="1" customHeight="1" x14ac:dyDescent="0.25">
      <c r="A274" s="476" t="s">
        <v>232</v>
      </c>
      <c r="B274" s="477"/>
      <c r="C274" s="478" t="s">
        <v>233</v>
      </c>
      <c r="D274" s="479"/>
      <c r="E274" s="394" t="s">
        <v>43</v>
      </c>
      <c r="F274" s="394">
        <v>14</v>
      </c>
      <c r="G274" s="192">
        <v>0</v>
      </c>
      <c r="H274" s="394">
        <f t="shared" si="82"/>
        <v>0</v>
      </c>
      <c r="I274" s="192">
        <f t="shared" si="79"/>
        <v>0</v>
      </c>
      <c r="J274" s="192">
        <f t="shared" si="85"/>
        <v>0</v>
      </c>
      <c r="K274" s="192">
        <f t="shared" si="81"/>
        <v>0</v>
      </c>
      <c r="L274" s="330"/>
      <c r="M274" s="6"/>
      <c r="N274" s="6"/>
      <c r="O274" s="6"/>
      <c r="P274" s="6"/>
      <c r="Q274" s="6"/>
      <c r="R274" s="6"/>
    </row>
    <row r="275" spans="1:18" ht="12.75" hidden="1" customHeight="1" x14ac:dyDescent="0.25">
      <c r="A275" s="476" t="s">
        <v>234</v>
      </c>
      <c r="B275" s="477"/>
      <c r="C275" s="478" t="s">
        <v>235</v>
      </c>
      <c r="D275" s="479"/>
      <c r="E275" s="394" t="s">
        <v>43</v>
      </c>
      <c r="F275" s="394">
        <v>14</v>
      </c>
      <c r="G275" s="192">
        <v>0</v>
      </c>
      <c r="H275" s="394">
        <f t="shared" si="82"/>
        <v>0</v>
      </c>
      <c r="I275" s="192">
        <f t="shared" si="79"/>
        <v>0</v>
      </c>
      <c r="J275" s="192">
        <f t="shared" si="85"/>
        <v>0</v>
      </c>
      <c r="K275" s="192">
        <f t="shared" si="81"/>
        <v>0</v>
      </c>
      <c r="L275" s="330"/>
      <c r="M275" s="6"/>
      <c r="N275" s="6"/>
      <c r="O275" s="6"/>
      <c r="P275" s="6"/>
      <c r="Q275" s="6"/>
      <c r="R275" s="6"/>
    </row>
    <row r="276" spans="1:18" ht="12.75" hidden="1" customHeight="1" x14ac:dyDescent="0.25">
      <c r="A276" s="452"/>
      <c r="B276" s="453"/>
      <c r="C276" s="454"/>
      <c r="D276" s="453"/>
      <c r="E276" s="193"/>
      <c r="F276" s="193"/>
      <c r="G276" s="194"/>
      <c r="H276" s="193"/>
      <c r="I276" s="194"/>
      <c r="J276" s="194"/>
      <c r="K276" s="175"/>
      <c r="L276" s="330"/>
      <c r="M276" s="6"/>
      <c r="N276" s="6"/>
      <c r="O276" s="6"/>
      <c r="P276" s="6"/>
      <c r="Q276" s="6"/>
      <c r="R276" s="6"/>
    </row>
    <row r="277" spans="1:18" s="176" customFormat="1" ht="12.75" customHeight="1" x14ac:dyDescent="0.25">
      <c r="A277" s="195" t="s">
        <v>236</v>
      </c>
      <c r="B277" s="391"/>
      <c r="C277" s="390"/>
      <c r="D277" s="391"/>
      <c r="E277" s="451"/>
      <c r="F277" s="451"/>
      <c r="G277" s="451"/>
      <c r="H277" s="451"/>
      <c r="I277" s="451"/>
      <c r="J277" s="451"/>
      <c r="K277" s="378"/>
      <c r="M277" s="183"/>
      <c r="N277" s="183"/>
      <c r="O277" s="183"/>
      <c r="P277" s="183"/>
      <c r="Q277" s="183"/>
      <c r="R277" s="183"/>
    </row>
    <row r="278" spans="1:18" s="176" customFormat="1" ht="12.75" customHeight="1" x14ac:dyDescent="0.25">
      <c r="A278" s="456" t="s">
        <v>237</v>
      </c>
      <c r="B278" s="451"/>
      <c r="C278" s="451" t="s">
        <v>203</v>
      </c>
      <c r="D278" s="451"/>
      <c r="E278" s="178" t="s">
        <v>43</v>
      </c>
      <c r="F278" s="178">
        <v>14</v>
      </c>
      <c r="G278" s="179">
        <v>468</v>
      </c>
      <c r="H278" s="180">
        <v>0</v>
      </c>
      <c r="I278" s="179">
        <f t="shared" ref="I278:I284" si="86">ROUND(G278-((G278*J278)/100),2)</f>
        <v>468</v>
      </c>
      <c r="J278" s="179">
        <f t="shared" ref="J278" si="87">K$1</f>
        <v>0</v>
      </c>
      <c r="K278" s="179">
        <f t="shared" ref="K278:K284" si="88">ROUND((H278*I278),2)</f>
        <v>0</v>
      </c>
      <c r="M278" s="183"/>
      <c r="N278" s="183"/>
      <c r="O278" s="183"/>
      <c r="P278" s="183"/>
      <c r="Q278" s="183"/>
      <c r="R278" s="183"/>
    </row>
    <row r="279" spans="1:18" ht="12.75" customHeight="1" x14ac:dyDescent="0.25">
      <c r="A279" s="480" t="s">
        <v>204</v>
      </c>
      <c r="B279" s="481"/>
      <c r="C279" s="450" t="s">
        <v>205</v>
      </c>
      <c r="D279" s="450"/>
      <c r="E279" s="394">
        <v>36</v>
      </c>
      <c r="F279" s="394" t="s">
        <v>48</v>
      </c>
      <c r="G279" s="192">
        <v>42</v>
      </c>
      <c r="H279" s="394">
        <f>H278</f>
        <v>0</v>
      </c>
      <c r="I279" s="192">
        <f t="shared" si="86"/>
        <v>42</v>
      </c>
      <c r="J279" s="192">
        <f>$K$2</f>
        <v>0</v>
      </c>
      <c r="K279" s="192">
        <f t="shared" si="88"/>
        <v>0</v>
      </c>
      <c r="L279" s="330"/>
      <c r="M279" s="6"/>
      <c r="N279" s="6"/>
      <c r="O279" s="6"/>
      <c r="P279" s="6"/>
      <c r="Q279" s="6"/>
      <c r="R279" s="6"/>
    </row>
    <row r="280" spans="1:18" ht="12.75" customHeight="1" x14ac:dyDescent="0.25">
      <c r="A280" s="483" t="s">
        <v>238</v>
      </c>
      <c r="B280" s="484"/>
      <c r="C280" s="390" t="s">
        <v>239</v>
      </c>
      <c r="D280" s="391"/>
      <c r="E280" s="178" t="s">
        <v>43</v>
      </c>
      <c r="F280" s="178">
        <v>14</v>
      </c>
      <c r="G280" s="179">
        <v>30</v>
      </c>
      <c r="H280" s="180">
        <f>H278</f>
        <v>0</v>
      </c>
      <c r="I280" s="179">
        <f t="shared" si="86"/>
        <v>30</v>
      </c>
      <c r="J280" s="179">
        <f t="shared" ref="J280:J284" si="89">K$1</f>
        <v>0</v>
      </c>
      <c r="K280" s="179">
        <f t="shared" si="88"/>
        <v>0</v>
      </c>
      <c r="L280" s="330"/>
      <c r="M280" s="6"/>
      <c r="N280" s="6"/>
      <c r="O280" s="6"/>
      <c r="P280" s="6"/>
      <c r="Q280" s="6"/>
      <c r="R280" s="6"/>
    </row>
    <row r="281" spans="1:18" ht="12.75" customHeight="1" x14ac:dyDescent="0.25">
      <c r="A281" s="483" t="s">
        <v>240</v>
      </c>
      <c r="B281" s="484"/>
      <c r="C281" s="451" t="s">
        <v>241</v>
      </c>
      <c r="D281" s="451"/>
      <c r="E281" s="197" t="s">
        <v>43</v>
      </c>
      <c r="F281" s="178">
        <v>14</v>
      </c>
      <c r="G281" s="179">
        <v>676</v>
      </c>
      <c r="H281" s="178">
        <v>1</v>
      </c>
      <c r="I281" s="179">
        <f t="shared" si="86"/>
        <v>676</v>
      </c>
      <c r="J281" s="179">
        <f t="shared" si="89"/>
        <v>0</v>
      </c>
      <c r="K281" s="179">
        <f t="shared" si="88"/>
        <v>676</v>
      </c>
      <c r="L281" s="330"/>
      <c r="M281" s="6"/>
      <c r="N281" s="6"/>
      <c r="O281" s="6"/>
      <c r="P281" s="6"/>
      <c r="Q281" s="6"/>
      <c r="R281" s="6"/>
    </row>
    <row r="282" spans="1:18" ht="12.75" hidden="1" customHeight="1" x14ac:dyDescent="0.25">
      <c r="A282" s="450"/>
      <c r="B282" s="450"/>
      <c r="C282" s="450"/>
      <c r="D282" s="450"/>
      <c r="E282" s="394"/>
      <c r="F282" s="394"/>
      <c r="G282" s="192">
        <v>0</v>
      </c>
      <c r="H282" s="394">
        <v>0</v>
      </c>
      <c r="I282" s="192">
        <f t="shared" si="86"/>
        <v>0</v>
      </c>
      <c r="J282" s="192">
        <f t="shared" si="89"/>
        <v>0</v>
      </c>
      <c r="K282" s="192">
        <f t="shared" si="88"/>
        <v>0</v>
      </c>
      <c r="L282" s="330"/>
      <c r="M282" s="6"/>
      <c r="N282" s="6"/>
      <c r="O282" s="6"/>
      <c r="P282" s="6"/>
      <c r="Q282" s="6"/>
      <c r="R282" s="6"/>
    </row>
    <row r="283" spans="1:18" ht="12.75" hidden="1" customHeight="1" x14ac:dyDescent="0.25">
      <c r="A283" s="450"/>
      <c r="B283" s="450"/>
      <c r="C283" s="450"/>
      <c r="D283" s="450"/>
      <c r="E283" s="394"/>
      <c r="F283" s="394"/>
      <c r="G283" s="192">
        <v>0</v>
      </c>
      <c r="H283" s="394">
        <v>0</v>
      </c>
      <c r="I283" s="192">
        <f t="shared" si="86"/>
        <v>0</v>
      </c>
      <c r="J283" s="192">
        <f t="shared" si="89"/>
        <v>0</v>
      </c>
      <c r="K283" s="192">
        <f t="shared" si="88"/>
        <v>0</v>
      </c>
      <c r="L283" s="330"/>
      <c r="M283" s="6"/>
      <c r="N283" s="6"/>
      <c r="O283" s="6"/>
      <c r="P283" s="6"/>
      <c r="Q283" s="6"/>
      <c r="R283" s="6"/>
    </row>
    <row r="284" spans="1:18" ht="12.75" hidden="1" customHeight="1" x14ac:dyDescent="0.25">
      <c r="A284" s="450"/>
      <c r="B284" s="450"/>
      <c r="C284" s="450"/>
      <c r="D284" s="450"/>
      <c r="E284" s="394"/>
      <c r="F284" s="394"/>
      <c r="G284" s="192">
        <v>0</v>
      </c>
      <c r="H284" s="394">
        <v>0</v>
      </c>
      <c r="I284" s="192">
        <f t="shared" si="86"/>
        <v>0</v>
      </c>
      <c r="J284" s="192">
        <f t="shared" si="89"/>
        <v>0</v>
      </c>
      <c r="K284" s="192">
        <f t="shared" si="88"/>
        <v>0</v>
      </c>
      <c r="L284" s="330"/>
      <c r="M284" s="6"/>
      <c r="N284" s="6"/>
      <c r="O284" s="6"/>
      <c r="P284" s="6"/>
      <c r="Q284" s="6"/>
      <c r="R284" s="6"/>
    </row>
    <row r="285" spans="1:18" ht="12.75" customHeight="1" x14ac:dyDescent="0.25">
      <c r="A285" s="146"/>
      <c r="B285" s="147"/>
      <c r="C285" s="147"/>
      <c r="D285" s="147"/>
      <c r="E285" s="148"/>
      <c r="F285" s="148"/>
      <c r="G285" s="149"/>
      <c r="H285" s="148"/>
      <c r="I285" s="149"/>
      <c r="J285" s="149"/>
      <c r="K285" s="149"/>
      <c r="L285" s="330"/>
      <c r="M285" s="330"/>
      <c r="N285" s="330"/>
      <c r="O285" s="330"/>
      <c r="P285" s="330"/>
      <c r="Q285" s="330"/>
      <c r="R285" s="330"/>
    </row>
    <row r="286" spans="1:18" ht="12.75" customHeight="1" x14ac:dyDescent="0.25">
      <c r="A286" s="169" t="s">
        <v>413</v>
      </c>
      <c r="B286" s="147"/>
      <c r="C286" s="147"/>
      <c r="D286" s="147"/>
      <c r="E286" s="148"/>
      <c r="F286" s="148"/>
      <c r="G286" s="149"/>
      <c r="H286" s="148"/>
      <c r="I286" s="149"/>
      <c r="J286" s="149"/>
      <c r="K286" s="149"/>
      <c r="L286" s="330"/>
      <c r="M286" s="330"/>
      <c r="N286" s="330"/>
      <c r="O286" s="330"/>
      <c r="P286" s="330"/>
      <c r="Q286" s="330"/>
      <c r="R286" s="330"/>
    </row>
    <row r="287" spans="1:18" ht="12.75" customHeight="1" x14ac:dyDescent="0.25">
      <c r="A287" s="170"/>
      <c r="B287" s="147"/>
      <c r="C287" s="147"/>
      <c r="D287" s="147"/>
      <c r="E287" s="148"/>
      <c r="F287" s="148"/>
      <c r="G287" s="149"/>
      <c r="H287" s="148"/>
      <c r="I287" s="149"/>
      <c r="J287" s="149"/>
      <c r="K287" s="149"/>
      <c r="L287" s="330"/>
      <c r="M287" s="330"/>
      <c r="N287" s="330"/>
      <c r="O287" s="330"/>
      <c r="P287" s="330"/>
      <c r="Q287" s="330"/>
      <c r="R287" s="330"/>
    </row>
    <row r="288" spans="1:18" s="203" customFormat="1" ht="12.75" customHeight="1" x14ac:dyDescent="0.25">
      <c r="A288" s="206"/>
      <c r="B288" s="501" t="s">
        <v>414</v>
      </c>
      <c r="C288" s="502" t="s">
        <v>39</v>
      </c>
      <c r="D288" s="502" t="s">
        <v>39</v>
      </c>
      <c r="E288" s="502" t="s">
        <v>39</v>
      </c>
      <c r="F288" s="502" t="s">
        <v>39</v>
      </c>
      <c r="G288" s="502" t="s">
        <v>39</v>
      </c>
      <c r="H288" s="502" t="s">
        <v>39</v>
      </c>
      <c r="I288" s="502" t="s">
        <v>39</v>
      </c>
      <c r="J288" s="502" t="s">
        <v>39</v>
      </c>
      <c r="K288" s="206"/>
      <c r="M288" s="204"/>
      <c r="N288" s="204">
        <f>SUM(K289:K326)</f>
        <v>98648.000000000029</v>
      </c>
      <c r="O288" s="204"/>
      <c r="P288" s="204" t="s">
        <v>39</v>
      </c>
      <c r="Q288" s="204" t="s">
        <v>39</v>
      </c>
      <c r="R288" s="204" t="s">
        <v>39</v>
      </c>
    </row>
    <row r="289" spans="1:18" ht="12.75" customHeight="1" x14ac:dyDescent="0.25">
      <c r="A289" s="504" t="s">
        <v>400</v>
      </c>
      <c r="B289" s="505" t="s">
        <v>39</v>
      </c>
      <c r="C289" s="505" t="s">
        <v>401</v>
      </c>
      <c r="D289" s="505" t="s">
        <v>39</v>
      </c>
      <c r="E289" s="289" t="s">
        <v>43</v>
      </c>
      <c r="F289" s="289">
        <v>0</v>
      </c>
      <c r="G289" s="290">
        <v>0</v>
      </c>
      <c r="H289" s="289">
        <v>1</v>
      </c>
      <c r="I289" s="198">
        <f t="shared" ref="I289:I328" si="90">ROUND(G289-((G289*J289)/100),2)</f>
        <v>0</v>
      </c>
      <c r="J289" s="162">
        <f t="shared" ref="J289:J295" si="91">K$1</f>
        <v>0</v>
      </c>
      <c r="K289" s="162">
        <f t="shared" ref="K289:K328" si="92">H289*I289</f>
        <v>0</v>
      </c>
      <c r="L289" s="330"/>
      <c r="M289" s="330"/>
      <c r="N289" s="330"/>
      <c r="O289" s="330"/>
      <c r="P289" s="330"/>
      <c r="Q289" s="330"/>
      <c r="R289" s="330"/>
    </row>
    <row r="290" spans="1:18" ht="12.75" customHeight="1" x14ac:dyDescent="0.25">
      <c r="A290" s="506" t="s">
        <v>76</v>
      </c>
      <c r="B290" s="506" t="s">
        <v>39</v>
      </c>
      <c r="C290" s="506" t="s">
        <v>77</v>
      </c>
      <c r="D290" s="506" t="s">
        <v>39</v>
      </c>
      <c r="E290" s="287" t="s">
        <v>43</v>
      </c>
      <c r="F290" s="287">
        <v>0</v>
      </c>
      <c r="G290" s="288">
        <v>10913.5</v>
      </c>
      <c r="H290" s="287">
        <v>1</v>
      </c>
      <c r="I290" s="164">
        <f t="shared" si="90"/>
        <v>10913.5</v>
      </c>
      <c r="J290" s="164">
        <f t="shared" si="91"/>
        <v>0</v>
      </c>
      <c r="K290" s="164">
        <f t="shared" si="92"/>
        <v>10913.5</v>
      </c>
      <c r="L290" s="330"/>
      <c r="M290" s="330"/>
      <c r="N290" s="330"/>
      <c r="O290" s="330"/>
      <c r="P290" s="330"/>
      <c r="Q290" s="330"/>
      <c r="R290" s="330"/>
    </row>
    <row r="291" spans="1:18" ht="12.75" customHeight="1" x14ac:dyDescent="0.25">
      <c r="A291" s="506" t="s">
        <v>78</v>
      </c>
      <c r="B291" s="506" t="s">
        <v>39</v>
      </c>
      <c r="C291" s="506" t="s">
        <v>79</v>
      </c>
      <c r="D291" s="506" t="s">
        <v>39</v>
      </c>
      <c r="E291" s="287" t="s">
        <v>43</v>
      </c>
      <c r="F291" s="287">
        <v>0</v>
      </c>
      <c r="G291" s="288">
        <v>0</v>
      </c>
      <c r="H291" s="287">
        <v>10</v>
      </c>
      <c r="I291" s="164">
        <f t="shared" si="90"/>
        <v>0</v>
      </c>
      <c r="J291" s="164">
        <f t="shared" si="91"/>
        <v>0</v>
      </c>
      <c r="K291" s="164">
        <f t="shared" si="92"/>
        <v>0</v>
      </c>
      <c r="L291" s="330"/>
      <c r="M291" s="330"/>
      <c r="N291" s="330"/>
      <c r="O291" s="330"/>
      <c r="P291" s="330"/>
      <c r="Q291" s="330"/>
      <c r="R291" s="330"/>
    </row>
    <row r="292" spans="1:18" ht="12.75" customHeight="1" x14ac:dyDescent="0.25">
      <c r="A292" s="506" t="s">
        <v>80</v>
      </c>
      <c r="B292" s="506" t="s">
        <v>39</v>
      </c>
      <c r="C292" s="506" t="s">
        <v>81</v>
      </c>
      <c r="D292" s="506" t="s">
        <v>39</v>
      </c>
      <c r="E292" s="287" t="s">
        <v>43</v>
      </c>
      <c r="F292" s="287">
        <v>0</v>
      </c>
      <c r="G292" s="288">
        <v>0</v>
      </c>
      <c r="H292" s="287">
        <v>10</v>
      </c>
      <c r="I292" s="164">
        <f t="shared" si="90"/>
        <v>0</v>
      </c>
      <c r="J292" s="164">
        <f t="shared" si="91"/>
        <v>0</v>
      </c>
      <c r="K292" s="164">
        <f t="shared" si="92"/>
        <v>0</v>
      </c>
      <c r="L292" s="330"/>
      <c r="M292" s="330"/>
      <c r="N292" s="330"/>
      <c r="O292" s="330"/>
      <c r="P292" s="330"/>
      <c r="Q292" s="330"/>
      <c r="R292" s="330"/>
    </row>
    <row r="293" spans="1:18" ht="12.75" customHeight="1" x14ac:dyDescent="0.25">
      <c r="A293" s="506" t="s">
        <v>82</v>
      </c>
      <c r="B293" s="506" t="s">
        <v>39</v>
      </c>
      <c r="C293" s="506" t="s">
        <v>83</v>
      </c>
      <c r="D293" s="506" t="s">
        <v>39</v>
      </c>
      <c r="E293" s="287" t="s">
        <v>43</v>
      </c>
      <c r="F293" s="287">
        <v>0</v>
      </c>
      <c r="G293" s="288">
        <v>0</v>
      </c>
      <c r="H293" s="287">
        <v>10</v>
      </c>
      <c r="I293" s="164">
        <f t="shared" si="90"/>
        <v>0</v>
      </c>
      <c r="J293" s="164">
        <f t="shared" si="91"/>
        <v>0</v>
      </c>
      <c r="K293" s="164">
        <f t="shared" si="92"/>
        <v>0</v>
      </c>
      <c r="L293" s="330"/>
      <c r="M293" s="330"/>
      <c r="N293" s="330"/>
      <c r="O293" s="330"/>
      <c r="P293" s="330"/>
      <c r="Q293" s="330"/>
      <c r="R293" s="330"/>
    </row>
    <row r="294" spans="1:18" ht="12.75" customHeight="1" x14ac:dyDescent="0.25">
      <c r="A294" s="506" t="s">
        <v>84</v>
      </c>
      <c r="B294" s="506" t="s">
        <v>39</v>
      </c>
      <c r="C294" s="506" t="s">
        <v>85</v>
      </c>
      <c r="D294" s="506" t="s">
        <v>39</v>
      </c>
      <c r="E294" s="287" t="s">
        <v>43</v>
      </c>
      <c r="F294" s="287">
        <v>0</v>
      </c>
      <c r="G294" s="288">
        <v>0</v>
      </c>
      <c r="H294" s="287">
        <v>10</v>
      </c>
      <c r="I294" s="164">
        <f t="shared" si="90"/>
        <v>0</v>
      </c>
      <c r="J294" s="164">
        <f t="shared" si="91"/>
        <v>0</v>
      </c>
      <c r="K294" s="164">
        <f t="shared" si="92"/>
        <v>0</v>
      </c>
      <c r="L294" s="330"/>
      <c r="M294" s="330"/>
      <c r="N294" s="330"/>
      <c r="O294" s="330"/>
      <c r="P294" s="330"/>
      <c r="Q294" s="330"/>
      <c r="R294" s="330"/>
    </row>
    <row r="295" spans="1:18" ht="12.75" customHeight="1" x14ac:dyDescent="0.25">
      <c r="A295" s="505" t="s">
        <v>402</v>
      </c>
      <c r="B295" s="505" t="s">
        <v>39</v>
      </c>
      <c r="C295" s="505" t="s">
        <v>403</v>
      </c>
      <c r="D295" s="505" t="s">
        <v>39</v>
      </c>
      <c r="E295" s="289" t="s">
        <v>43</v>
      </c>
      <c r="F295" s="289">
        <v>0</v>
      </c>
      <c r="G295" s="290">
        <v>5106.3500000000004</v>
      </c>
      <c r="H295" s="289">
        <v>1</v>
      </c>
      <c r="I295" s="198">
        <f t="shared" si="90"/>
        <v>5106.3500000000004</v>
      </c>
      <c r="J295" s="162">
        <f t="shared" si="91"/>
        <v>0</v>
      </c>
      <c r="K295" s="162">
        <f t="shared" si="92"/>
        <v>5106.3500000000004</v>
      </c>
      <c r="L295" s="330"/>
      <c r="M295" s="330"/>
      <c r="N295" s="330"/>
      <c r="O295" s="330"/>
      <c r="P295" s="330"/>
      <c r="Q295" s="330"/>
      <c r="R295" s="330"/>
    </row>
    <row r="296" spans="1:18" ht="12.75" customHeight="1" x14ac:dyDescent="0.25">
      <c r="A296" s="505" t="s">
        <v>404</v>
      </c>
      <c r="B296" s="505" t="s">
        <v>39</v>
      </c>
      <c r="C296" s="505" t="s">
        <v>405</v>
      </c>
      <c r="D296" s="505" t="s">
        <v>39</v>
      </c>
      <c r="E296" s="289">
        <v>36</v>
      </c>
      <c r="F296" s="289" t="s">
        <v>48</v>
      </c>
      <c r="G296" s="290">
        <v>2760</v>
      </c>
      <c r="H296" s="289">
        <v>1</v>
      </c>
      <c r="I296" s="198">
        <f t="shared" si="90"/>
        <v>2760</v>
      </c>
      <c r="J296" s="162">
        <f>K$2</f>
        <v>0</v>
      </c>
      <c r="K296" s="162">
        <f t="shared" si="92"/>
        <v>2760</v>
      </c>
      <c r="L296" s="330"/>
      <c r="M296" s="330"/>
      <c r="N296" s="330"/>
      <c r="O296" s="330"/>
      <c r="P296" s="330"/>
      <c r="Q296" s="330"/>
      <c r="R296" s="330"/>
    </row>
    <row r="297" spans="1:18" ht="12.75" customHeight="1" x14ac:dyDescent="0.25">
      <c r="A297" s="505" t="s">
        <v>49</v>
      </c>
      <c r="B297" s="505" t="s">
        <v>39</v>
      </c>
      <c r="C297" s="505" t="s">
        <v>50</v>
      </c>
      <c r="D297" s="505" t="s">
        <v>39</v>
      </c>
      <c r="E297" s="289" t="s">
        <v>43</v>
      </c>
      <c r="F297" s="289">
        <v>0</v>
      </c>
      <c r="G297" s="290">
        <v>0</v>
      </c>
      <c r="H297" s="289">
        <v>1</v>
      </c>
      <c r="I297" s="198">
        <f t="shared" si="90"/>
        <v>0</v>
      </c>
      <c r="J297" s="162">
        <f t="shared" ref="J297:J314" si="93">K$1</f>
        <v>0</v>
      </c>
      <c r="K297" s="162">
        <f t="shared" si="92"/>
        <v>0</v>
      </c>
      <c r="L297" s="330"/>
      <c r="M297" s="330"/>
      <c r="N297" s="330"/>
      <c r="O297" s="330"/>
      <c r="P297" s="330"/>
      <c r="Q297" s="330"/>
      <c r="R297" s="330"/>
    </row>
    <row r="298" spans="1:18" ht="12.75" customHeight="1" x14ac:dyDescent="0.25">
      <c r="A298" s="505" t="s">
        <v>51</v>
      </c>
      <c r="B298" s="505" t="s">
        <v>39</v>
      </c>
      <c r="C298" s="505" t="s">
        <v>52</v>
      </c>
      <c r="D298" s="505" t="s">
        <v>39</v>
      </c>
      <c r="E298" s="289" t="s">
        <v>43</v>
      </c>
      <c r="F298" s="289">
        <v>0</v>
      </c>
      <c r="G298" s="290">
        <v>0</v>
      </c>
      <c r="H298" s="289">
        <v>1</v>
      </c>
      <c r="I298" s="198">
        <f t="shared" si="90"/>
        <v>0</v>
      </c>
      <c r="J298" s="162">
        <f t="shared" si="93"/>
        <v>0</v>
      </c>
      <c r="K298" s="162">
        <f t="shared" si="92"/>
        <v>0</v>
      </c>
      <c r="L298" s="330"/>
      <c r="M298" s="330"/>
      <c r="N298" s="330"/>
      <c r="O298" s="330"/>
      <c r="P298" s="330"/>
      <c r="Q298" s="330"/>
      <c r="R298" s="330"/>
    </row>
    <row r="299" spans="1:18" ht="12.75" customHeight="1" x14ac:dyDescent="0.25">
      <c r="A299" s="505" t="s">
        <v>53</v>
      </c>
      <c r="B299" s="505" t="s">
        <v>39</v>
      </c>
      <c r="C299" s="505" t="s">
        <v>54</v>
      </c>
      <c r="D299" s="505" t="s">
        <v>39</v>
      </c>
      <c r="E299" s="289" t="s">
        <v>43</v>
      </c>
      <c r="F299" s="289">
        <v>0</v>
      </c>
      <c r="G299" s="290">
        <v>0</v>
      </c>
      <c r="H299" s="289">
        <v>1</v>
      </c>
      <c r="I299" s="198">
        <f t="shared" si="90"/>
        <v>0</v>
      </c>
      <c r="J299" s="162">
        <f t="shared" si="93"/>
        <v>0</v>
      </c>
      <c r="K299" s="162">
        <f t="shared" si="92"/>
        <v>0</v>
      </c>
      <c r="L299" s="330"/>
      <c r="M299" s="330"/>
      <c r="N299" s="330"/>
      <c r="O299" s="330"/>
      <c r="P299" s="330"/>
      <c r="Q299" s="330"/>
      <c r="R299" s="330"/>
    </row>
    <row r="300" spans="1:18" ht="12.75" customHeight="1" x14ac:dyDescent="0.25">
      <c r="A300" s="505" t="s">
        <v>55</v>
      </c>
      <c r="B300" s="505" t="s">
        <v>39</v>
      </c>
      <c r="C300" s="505" t="s">
        <v>56</v>
      </c>
      <c r="D300" s="505" t="s">
        <v>39</v>
      </c>
      <c r="E300" s="289" t="s">
        <v>43</v>
      </c>
      <c r="F300" s="289">
        <v>0</v>
      </c>
      <c r="G300" s="290">
        <v>7296.35</v>
      </c>
      <c r="H300" s="289">
        <v>1</v>
      </c>
      <c r="I300" s="198">
        <f t="shared" si="90"/>
        <v>7296.35</v>
      </c>
      <c r="J300" s="162">
        <f t="shared" si="93"/>
        <v>0</v>
      </c>
      <c r="K300" s="162">
        <f t="shared" si="92"/>
        <v>7296.35</v>
      </c>
      <c r="L300" s="330"/>
      <c r="M300" s="330"/>
      <c r="N300" s="330"/>
      <c r="O300" s="330"/>
      <c r="P300" s="330"/>
      <c r="Q300" s="330"/>
      <c r="R300" s="330"/>
    </row>
    <row r="301" spans="1:18" ht="12.75" customHeight="1" x14ac:dyDescent="0.25">
      <c r="A301" s="505" t="s">
        <v>57</v>
      </c>
      <c r="B301" s="505" t="s">
        <v>39</v>
      </c>
      <c r="C301" s="505" t="s">
        <v>58</v>
      </c>
      <c r="D301" s="505" t="s">
        <v>39</v>
      </c>
      <c r="E301" s="289" t="s">
        <v>43</v>
      </c>
      <c r="F301" s="289">
        <v>0</v>
      </c>
      <c r="G301" s="290">
        <v>0</v>
      </c>
      <c r="H301" s="289">
        <v>1</v>
      </c>
      <c r="I301" s="198">
        <f t="shared" si="90"/>
        <v>0</v>
      </c>
      <c r="J301" s="162">
        <f t="shared" si="93"/>
        <v>0</v>
      </c>
      <c r="K301" s="162">
        <f t="shared" si="92"/>
        <v>0</v>
      </c>
      <c r="L301" s="330"/>
      <c r="M301" s="330"/>
      <c r="N301" s="330"/>
      <c r="O301" s="330"/>
      <c r="P301" s="330"/>
      <c r="Q301" s="330"/>
      <c r="R301" s="330"/>
    </row>
    <row r="302" spans="1:18" ht="12.75" customHeight="1" x14ac:dyDescent="0.25">
      <c r="A302" s="505" t="s">
        <v>59</v>
      </c>
      <c r="B302" s="505" t="s">
        <v>39</v>
      </c>
      <c r="C302" s="505" t="s">
        <v>60</v>
      </c>
      <c r="D302" s="505" t="s">
        <v>39</v>
      </c>
      <c r="E302" s="289" t="s">
        <v>43</v>
      </c>
      <c r="F302" s="289">
        <v>0</v>
      </c>
      <c r="G302" s="290">
        <v>0</v>
      </c>
      <c r="H302" s="289">
        <v>1</v>
      </c>
      <c r="I302" s="198">
        <f t="shared" si="90"/>
        <v>0</v>
      </c>
      <c r="J302" s="162">
        <f t="shared" si="93"/>
        <v>0</v>
      </c>
      <c r="K302" s="162">
        <f t="shared" si="92"/>
        <v>0</v>
      </c>
      <c r="L302" s="330"/>
      <c r="M302" s="330"/>
      <c r="N302" s="330"/>
      <c r="O302" s="330"/>
      <c r="P302" s="330"/>
      <c r="Q302" s="330"/>
      <c r="R302" s="330"/>
    </row>
    <row r="303" spans="1:18" ht="12.75" customHeight="1" x14ac:dyDescent="0.25">
      <c r="A303" s="505" t="s">
        <v>61</v>
      </c>
      <c r="B303" s="505" t="s">
        <v>39</v>
      </c>
      <c r="C303" s="505" t="s">
        <v>62</v>
      </c>
      <c r="D303" s="505" t="s">
        <v>39</v>
      </c>
      <c r="E303" s="289" t="s">
        <v>43</v>
      </c>
      <c r="F303" s="289">
        <v>0</v>
      </c>
      <c r="G303" s="290">
        <v>14596.35</v>
      </c>
      <c r="H303" s="289">
        <v>1</v>
      </c>
      <c r="I303" s="198">
        <f t="shared" si="90"/>
        <v>14596.35</v>
      </c>
      <c r="J303" s="162">
        <f t="shared" si="93"/>
        <v>0</v>
      </c>
      <c r="K303" s="162">
        <f t="shared" si="92"/>
        <v>14596.35</v>
      </c>
      <c r="L303" s="330"/>
      <c r="M303" s="330"/>
      <c r="N303" s="330"/>
      <c r="O303" s="330"/>
      <c r="P303" s="330"/>
      <c r="Q303" s="330"/>
      <c r="R303" s="330"/>
    </row>
    <row r="304" spans="1:18" s="318" customFormat="1" ht="12.75" customHeight="1" x14ac:dyDescent="0.25">
      <c r="A304" s="457" t="s">
        <v>63</v>
      </c>
      <c r="B304" s="457" t="s">
        <v>39</v>
      </c>
      <c r="C304" s="457" t="s">
        <v>64</v>
      </c>
      <c r="D304" s="457" t="s">
        <v>39</v>
      </c>
      <c r="E304" s="163" t="s">
        <v>43</v>
      </c>
      <c r="F304" s="163">
        <v>0</v>
      </c>
      <c r="G304" s="164">
        <v>650</v>
      </c>
      <c r="H304" s="163">
        <v>2</v>
      </c>
      <c r="I304" s="164">
        <f t="shared" si="90"/>
        <v>650</v>
      </c>
      <c r="J304" s="164">
        <f t="shared" si="93"/>
        <v>0</v>
      </c>
      <c r="K304" s="164">
        <f t="shared" ref="K304" si="94">ROUND((H304*I304),2)</f>
        <v>1300</v>
      </c>
      <c r="L304" s="343" t="s">
        <v>70</v>
      </c>
      <c r="M304" s="330"/>
      <c r="N304" s="330"/>
      <c r="O304" s="330"/>
      <c r="P304" s="330"/>
      <c r="Q304" s="330"/>
      <c r="R304" s="330"/>
    </row>
    <row r="305" spans="1:18" ht="12.75" customHeight="1" x14ac:dyDescent="0.25">
      <c r="A305" s="506" t="s">
        <v>396</v>
      </c>
      <c r="B305" s="506" t="s">
        <v>39</v>
      </c>
      <c r="C305" s="506" t="s">
        <v>397</v>
      </c>
      <c r="D305" s="506" t="s">
        <v>39</v>
      </c>
      <c r="E305" s="287"/>
      <c r="F305" s="287"/>
      <c r="G305" s="288">
        <v>1900</v>
      </c>
      <c r="H305" s="287">
        <v>2</v>
      </c>
      <c r="I305" s="164">
        <f t="shared" si="90"/>
        <v>1900</v>
      </c>
      <c r="J305" s="164">
        <f t="shared" si="93"/>
        <v>0</v>
      </c>
      <c r="K305" s="164">
        <f t="shared" si="92"/>
        <v>3800</v>
      </c>
      <c r="L305" s="330"/>
      <c r="M305" s="330"/>
      <c r="N305" s="330"/>
      <c r="O305" s="330"/>
      <c r="P305" s="330"/>
      <c r="Q305" s="330"/>
      <c r="R305" s="330"/>
    </row>
    <row r="306" spans="1:18" ht="12.75" customHeight="1" x14ac:dyDescent="0.25">
      <c r="A306" s="505" t="s">
        <v>66</v>
      </c>
      <c r="B306" s="505" t="s">
        <v>39</v>
      </c>
      <c r="C306" s="505" t="s">
        <v>67</v>
      </c>
      <c r="D306" s="505" t="s">
        <v>39</v>
      </c>
      <c r="E306" s="289" t="s">
        <v>43</v>
      </c>
      <c r="F306" s="289">
        <v>0</v>
      </c>
      <c r="G306" s="290">
        <v>14596.35</v>
      </c>
      <c r="H306" s="289">
        <v>1</v>
      </c>
      <c r="I306" s="198">
        <f t="shared" si="90"/>
        <v>14596.35</v>
      </c>
      <c r="J306" s="162">
        <f t="shared" si="93"/>
        <v>0</v>
      </c>
      <c r="K306" s="162">
        <f t="shared" si="92"/>
        <v>14596.35</v>
      </c>
      <c r="L306" s="330"/>
      <c r="M306" s="330"/>
      <c r="N306" s="330"/>
      <c r="O306" s="330"/>
      <c r="P306" s="330"/>
      <c r="Q306" s="330"/>
      <c r="R306" s="330"/>
    </row>
    <row r="307" spans="1:18" ht="12.75" customHeight="1" x14ac:dyDescent="0.25">
      <c r="A307" s="506" t="s">
        <v>68</v>
      </c>
      <c r="B307" s="506" t="s">
        <v>39</v>
      </c>
      <c r="C307" s="506" t="s">
        <v>69</v>
      </c>
      <c r="D307" s="506" t="s">
        <v>39</v>
      </c>
      <c r="E307" s="287" t="s">
        <v>43</v>
      </c>
      <c r="F307" s="287">
        <v>0</v>
      </c>
      <c r="G307" s="288">
        <v>7296.35</v>
      </c>
      <c r="H307" s="287">
        <v>1</v>
      </c>
      <c r="I307" s="164">
        <f t="shared" si="90"/>
        <v>7296.35</v>
      </c>
      <c r="J307" s="164">
        <f t="shared" si="93"/>
        <v>0</v>
      </c>
      <c r="K307" s="164">
        <f t="shared" si="92"/>
        <v>7296.35</v>
      </c>
      <c r="L307" s="330"/>
      <c r="M307" s="330"/>
      <c r="N307" s="330"/>
      <c r="O307" s="330"/>
      <c r="P307" s="330"/>
      <c r="Q307" s="330"/>
      <c r="R307" s="330"/>
    </row>
    <row r="308" spans="1:18" ht="12.75" customHeight="1" x14ac:dyDescent="0.25">
      <c r="A308" s="506" t="s">
        <v>68</v>
      </c>
      <c r="B308" s="506" t="s">
        <v>39</v>
      </c>
      <c r="C308" s="506" t="s">
        <v>69</v>
      </c>
      <c r="D308" s="506" t="s">
        <v>39</v>
      </c>
      <c r="E308" s="287" t="s">
        <v>43</v>
      </c>
      <c r="F308" s="287">
        <v>0</v>
      </c>
      <c r="G308" s="288">
        <v>7296.35</v>
      </c>
      <c r="H308" s="287">
        <v>1</v>
      </c>
      <c r="I308" s="164">
        <f t="shared" si="90"/>
        <v>7296.35</v>
      </c>
      <c r="J308" s="164">
        <f t="shared" si="93"/>
        <v>0</v>
      </c>
      <c r="K308" s="164">
        <f t="shared" si="92"/>
        <v>7296.35</v>
      </c>
      <c r="L308" s="330"/>
      <c r="M308" s="330"/>
      <c r="N308" s="330"/>
      <c r="O308" s="330"/>
      <c r="P308" s="330"/>
      <c r="Q308" s="330"/>
      <c r="R308" s="330"/>
    </row>
    <row r="309" spans="1:18" ht="12.75" customHeight="1" x14ac:dyDescent="0.25">
      <c r="A309" s="507" t="s">
        <v>68</v>
      </c>
      <c r="B309" s="507" t="s">
        <v>39</v>
      </c>
      <c r="C309" s="507" t="s">
        <v>69</v>
      </c>
      <c r="D309" s="507" t="s">
        <v>39</v>
      </c>
      <c r="E309" s="324" t="s">
        <v>43</v>
      </c>
      <c r="F309" s="324">
        <v>0</v>
      </c>
      <c r="G309" s="325">
        <v>7296.35</v>
      </c>
      <c r="H309" s="324">
        <v>1</v>
      </c>
      <c r="I309" s="323">
        <f t="shared" si="90"/>
        <v>7296.35</v>
      </c>
      <c r="J309" s="323">
        <f t="shared" si="93"/>
        <v>0</v>
      </c>
      <c r="K309" s="323">
        <f t="shared" si="92"/>
        <v>7296.35</v>
      </c>
      <c r="L309" s="343" t="s">
        <v>70</v>
      </c>
      <c r="M309" s="330"/>
      <c r="N309" s="330"/>
      <c r="O309" s="330"/>
      <c r="P309" s="330"/>
      <c r="Q309" s="330"/>
      <c r="R309" s="330"/>
    </row>
    <row r="310" spans="1:18" s="317" customFormat="1" ht="12.75" customHeight="1" x14ac:dyDescent="0.25">
      <c r="A310" s="507" t="s">
        <v>68</v>
      </c>
      <c r="B310" s="507" t="s">
        <v>39</v>
      </c>
      <c r="C310" s="507" t="s">
        <v>69</v>
      </c>
      <c r="D310" s="507" t="s">
        <v>39</v>
      </c>
      <c r="E310" s="324" t="s">
        <v>43</v>
      </c>
      <c r="F310" s="324">
        <v>0</v>
      </c>
      <c r="G310" s="325">
        <v>7296.35</v>
      </c>
      <c r="H310" s="324">
        <v>1</v>
      </c>
      <c r="I310" s="323">
        <f t="shared" ref="I310" si="95">ROUND(G310-((G310*J310)/100),2)</f>
        <v>7296.35</v>
      </c>
      <c r="J310" s="323">
        <f t="shared" ref="J310" si="96">K$1</f>
        <v>0</v>
      </c>
      <c r="K310" s="323">
        <f t="shared" ref="K310" si="97">H310*I310</f>
        <v>7296.35</v>
      </c>
      <c r="L310" s="343" t="s">
        <v>70</v>
      </c>
      <c r="M310" s="330"/>
      <c r="N310" s="330"/>
      <c r="O310" s="330"/>
      <c r="P310" s="330"/>
      <c r="Q310" s="330"/>
      <c r="R310" s="330"/>
    </row>
    <row r="311" spans="1:18" ht="12.75" customHeight="1" x14ac:dyDescent="0.25">
      <c r="A311" s="505" t="s">
        <v>406</v>
      </c>
      <c r="B311" s="505" t="s">
        <v>39</v>
      </c>
      <c r="C311" s="505" t="s">
        <v>407</v>
      </c>
      <c r="D311" s="505" t="s">
        <v>39</v>
      </c>
      <c r="E311" s="289" t="s">
        <v>43</v>
      </c>
      <c r="F311" s="289">
        <v>0</v>
      </c>
      <c r="G311" s="290">
        <v>2916.35</v>
      </c>
      <c r="H311" s="289">
        <v>1</v>
      </c>
      <c r="I311" s="198">
        <f t="shared" si="90"/>
        <v>2916.35</v>
      </c>
      <c r="J311" s="162">
        <f t="shared" si="93"/>
        <v>0</v>
      </c>
      <c r="K311" s="162">
        <f t="shared" si="92"/>
        <v>2916.35</v>
      </c>
      <c r="L311" s="330"/>
      <c r="M311" s="330"/>
      <c r="N311" s="330"/>
      <c r="O311" s="330"/>
      <c r="P311" s="330"/>
      <c r="Q311" s="330"/>
      <c r="R311" s="330"/>
    </row>
    <row r="312" spans="1:18" ht="12.75" customHeight="1" x14ac:dyDescent="0.25">
      <c r="A312" s="505" t="s">
        <v>73</v>
      </c>
      <c r="B312" s="505" t="s">
        <v>39</v>
      </c>
      <c r="C312" s="505" t="s">
        <v>74</v>
      </c>
      <c r="D312" s="505" t="s">
        <v>39</v>
      </c>
      <c r="E312" s="289" t="s">
        <v>43</v>
      </c>
      <c r="F312" s="289">
        <v>0</v>
      </c>
      <c r="G312" s="290">
        <v>0</v>
      </c>
      <c r="H312" s="289">
        <v>4</v>
      </c>
      <c r="I312" s="198">
        <f t="shared" si="90"/>
        <v>0</v>
      </c>
      <c r="J312" s="162">
        <f t="shared" si="93"/>
        <v>0</v>
      </c>
      <c r="K312" s="162">
        <f t="shared" si="92"/>
        <v>0</v>
      </c>
      <c r="L312" s="330"/>
      <c r="M312" s="330"/>
      <c r="N312" s="330"/>
      <c r="O312" s="330"/>
      <c r="P312" s="330"/>
      <c r="Q312" s="330"/>
      <c r="R312" s="330"/>
    </row>
    <row r="313" spans="1:18" ht="12.75" customHeight="1" x14ac:dyDescent="0.25">
      <c r="A313" s="505" t="s">
        <v>408</v>
      </c>
      <c r="B313" s="505" t="s">
        <v>39</v>
      </c>
      <c r="C313" s="505" t="s">
        <v>407</v>
      </c>
      <c r="D313" s="505" t="s">
        <v>39</v>
      </c>
      <c r="E313" s="289" t="s">
        <v>43</v>
      </c>
      <c r="F313" s="289">
        <v>0</v>
      </c>
      <c r="G313" s="290">
        <v>2916.35</v>
      </c>
      <c r="H313" s="289">
        <v>1</v>
      </c>
      <c r="I313" s="198">
        <f t="shared" si="90"/>
        <v>2916.35</v>
      </c>
      <c r="J313" s="162">
        <f t="shared" si="93"/>
        <v>0</v>
      </c>
      <c r="K313" s="162">
        <f t="shared" si="92"/>
        <v>2916.35</v>
      </c>
      <c r="L313" s="330"/>
      <c r="M313" s="330"/>
      <c r="N313" s="330"/>
      <c r="O313" s="330"/>
      <c r="P313" s="330"/>
      <c r="Q313" s="330"/>
      <c r="R313" s="330"/>
    </row>
    <row r="314" spans="1:18" ht="12.75" customHeight="1" x14ac:dyDescent="0.25">
      <c r="A314" s="505" t="s">
        <v>86</v>
      </c>
      <c r="B314" s="505" t="s">
        <v>39</v>
      </c>
      <c r="C314" s="505" t="s">
        <v>87</v>
      </c>
      <c r="D314" s="505" t="s">
        <v>39</v>
      </c>
      <c r="E314" s="289" t="s">
        <v>43</v>
      </c>
      <c r="F314" s="289">
        <v>0</v>
      </c>
      <c r="G314" s="290">
        <v>100</v>
      </c>
      <c r="H314" s="289">
        <v>1</v>
      </c>
      <c r="I314" s="198">
        <f t="shared" si="90"/>
        <v>100</v>
      </c>
      <c r="J314" s="162">
        <f t="shared" si="93"/>
        <v>0</v>
      </c>
      <c r="K314" s="162">
        <f t="shared" si="92"/>
        <v>100</v>
      </c>
      <c r="L314" s="330"/>
      <c r="M314" s="330"/>
      <c r="N314" s="330"/>
      <c r="O314" s="330"/>
      <c r="P314" s="330"/>
      <c r="Q314" s="330"/>
      <c r="R314" s="330"/>
    </row>
    <row r="315" spans="1:18" ht="12.75" customHeight="1" x14ac:dyDescent="0.25">
      <c r="A315" s="505" t="s">
        <v>88</v>
      </c>
      <c r="B315" s="505" t="s">
        <v>39</v>
      </c>
      <c r="C315" s="505" t="s">
        <v>89</v>
      </c>
      <c r="D315" s="505" t="s">
        <v>39</v>
      </c>
      <c r="E315" s="289">
        <v>36</v>
      </c>
      <c r="F315" s="289" t="s">
        <v>48</v>
      </c>
      <c r="G315" s="290">
        <v>1631</v>
      </c>
      <c r="H315" s="289">
        <v>1</v>
      </c>
      <c r="I315" s="198">
        <f t="shared" si="90"/>
        <v>1631</v>
      </c>
      <c r="J315" s="162">
        <f>K$2</f>
        <v>0</v>
      </c>
      <c r="K315" s="162">
        <f t="shared" si="92"/>
        <v>1631</v>
      </c>
      <c r="L315" s="330"/>
      <c r="M315" s="330"/>
      <c r="N315" s="330"/>
      <c r="O315" s="330"/>
      <c r="P315" s="330"/>
      <c r="Q315" s="330"/>
      <c r="R315" s="330"/>
    </row>
    <row r="316" spans="1:18" ht="12.75" customHeight="1" x14ac:dyDescent="0.25">
      <c r="A316" s="505" t="s">
        <v>90</v>
      </c>
      <c r="B316" s="505" t="s">
        <v>39</v>
      </c>
      <c r="C316" s="505" t="s">
        <v>91</v>
      </c>
      <c r="D316" s="505" t="s">
        <v>39</v>
      </c>
      <c r="E316" s="289" t="s">
        <v>43</v>
      </c>
      <c r="F316" s="289">
        <v>0</v>
      </c>
      <c r="G316" s="290">
        <v>0</v>
      </c>
      <c r="H316" s="289">
        <v>1</v>
      </c>
      <c r="I316" s="198">
        <f t="shared" si="90"/>
        <v>0</v>
      </c>
      <c r="J316" s="162">
        <f t="shared" ref="J316:J320" si="98">K$1</f>
        <v>0</v>
      </c>
      <c r="K316" s="162">
        <f t="shared" si="92"/>
        <v>0</v>
      </c>
      <c r="L316" s="330"/>
      <c r="M316" s="330"/>
      <c r="N316" s="330"/>
      <c r="O316" s="330"/>
      <c r="P316" s="330"/>
      <c r="Q316" s="330"/>
      <c r="R316" s="330"/>
    </row>
    <row r="317" spans="1:18" ht="12.75" customHeight="1" x14ac:dyDescent="0.25">
      <c r="A317" s="505" t="s">
        <v>92</v>
      </c>
      <c r="B317" s="505" t="s">
        <v>39</v>
      </c>
      <c r="C317" s="505" t="s">
        <v>93</v>
      </c>
      <c r="D317" s="505" t="s">
        <v>39</v>
      </c>
      <c r="E317" s="289" t="s">
        <v>43</v>
      </c>
      <c r="F317" s="289">
        <v>0</v>
      </c>
      <c r="G317" s="290">
        <v>0</v>
      </c>
      <c r="H317" s="289">
        <v>1</v>
      </c>
      <c r="I317" s="198">
        <f t="shared" si="90"/>
        <v>0</v>
      </c>
      <c r="J317" s="162">
        <f t="shared" si="98"/>
        <v>0</v>
      </c>
      <c r="K317" s="162">
        <f t="shared" si="92"/>
        <v>0</v>
      </c>
      <c r="L317" s="330"/>
      <c r="M317" s="330"/>
      <c r="N317" s="330"/>
      <c r="O317" s="330"/>
      <c r="P317" s="330"/>
      <c r="Q317" s="330"/>
      <c r="R317" s="330"/>
    </row>
    <row r="318" spans="1:18" ht="12.75" customHeight="1" x14ac:dyDescent="0.25">
      <c r="A318" s="505" t="s">
        <v>94</v>
      </c>
      <c r="B318" s="505" t="s">
        <v>39</v>
      </c>
      <c r="C318" s="505" t="s">
        <v>95</v>
      </c>
      <c r="D318" s="505" t="s">
        <v>39</v>
      </c>
      <c r="E318" s="289" t="s">
        <v>43</v>
      </c>
      <c r="F318" s="289">
        <v>0</v>
      </c>
      <c r="G318" s="290">
        <v>0</v>
      </c>
      <c r="H318" s="289">
        <v>1</v>
      </c>
      <c r="I318" s="198">
        <f t="shared" si="90"/>
        <v>0</v>
      </c>
      <c r="J318" s="162">
        <f t="shared" si="98"/>
        <v>0</v>
      </c>
      <c r="K318" s="162">
        <f t="shared" si="92"/>
        <v>0</v>
      </c>
      <c r="L318" s="330"/>
      <c r="M318" s="330"/>
      <c r="N318" s="330"/>
      <c r="O318" s="330"/>
      <c r="P318" s="330"/>
      <c r="Q318" s="330"/>
      <c r="R318" s="330"/>
    </row>
    <row r="319" spans="1:18" ht="12.75" customHeight="1" x14ac:dyDescent="0.25">
      <c r="A319" s="505" t="s">
        <v>96</v>
      </c>
      <c r="B319" s="505" t="s">
        <v>39</v>
      </c>
      <c r="C319" s="505" t="s">
        <v>97</v>
      </c>
      <c r="D319" s="505" t="s">
        <v>39</v>
      </c>
      <c r="E319" s="289" t="s">
        <v>43</v>
      </c>
      <c r="F319" s="289">
        <v>0</v>
      </c>
      <c r="G319" s="290">
        <v>0</v>
      </c>
      <c r="H319" s="289">
        <v>1</v>
      </c>
      <c r="I319" s="198">
        <f t="shared" si="90"/>
        <v>0</v>
      </c>
      <c r="J319" s="162">
        <f t="shared" si="98"/>
        <v>0</v>
      </c>
      <c r="K319" s="162">
        <f t="shared" si="92"/>
        <v>0</v>
      </c>
      <c r="L319" s="330"/>
      <c r="M319" s="330"/>
      <c r="N319" s="330"/>
      <c r="O319" s="330"/>
      <c r="P319" s="330"/>
      <c r="Q319" s="330"/>
      <c r="R319" s="330"/>
    </row>
    <row r="320" spans="1:18" ht="12.75" customHeight="1" x14ac:dyDescent="0.25">
      <c r="A320" s="505" t="s">
        <v>98</v>
      </c>
      <c r="B320" s="505" t="s">
        <v>39</v>
      </c>
      <c r="C320" s="505" t="s">
        <v>99</v>
      </c>
      <c r="D320" s="505" t="s">
        <v>39</v>
      </c>
      <c r="E320" s="289" t="s">
        <v>43</v>
      </c>
      <c r="F320" s="289">
        <v>0</v>
      </c>
      <c r="G320" s="290">
        <v>100</v>
      </c>
      <c r="H320" s="289">
        <v>10</v>
      </c>
      <c r="I320" s="198">
        <f t="shared" si="90"/>
        <v>100</v>
      </c>
      <c r="J320" s="162">
        <f t="shared" si="98"/>
        <v>0</v>
      </c>
      <c r="K320" s="162">
        <f t="shared" si="92"/>
        <v>1000</v>
      </c>
      <c r="L320" s="330"/>
      <c r="M320" s="330"/>
      <c r="N320" s="330"/>
      <c r="O320" s="330"/>
      <c r="P320" s="330"/>
      <c r="Q320" s="330"/>
      <c r="R320" s="330"/>
    </row>
    <row r="321" spans="1:18" ht="12.75" customHeight="1" x14ac:dyDescent="0.25">
      <c r="A321" s="505" t="s">
        <v>100</v>
      </c>
      <c r="B321" s="505" t="s">
        <v>39</v>
      </c>
      <c r="C321" s="505" t="s">
        <v>101</v>
      </c>
      <c r="D321" s="505" t="s">
        <v>39</v>
      </c>
      <c r="E321" s="289">
        <v>36</v>
      </c>
      <c r="F321" s="289" t="s">
        <v>48</v>
      </c>
      <c r="G321" s="290">
        <v>53</v>
      </c>
      <c r="H321" s="289">
        <v>10</v>
      </c>
      <c r="I321" s="198">
        <f t="shared" si="90"/>
        <v>53</v>
      </c>
      <c r="J321" s="162">
        <f>K$2</f>
        <v>0</v>
      </c>
      <c r="K321" s="162">
        <f t="shared" si="92"/>
        <v>530</v>
      </c>
      <c r="L321" s="330"/>
      <c r="M321" s="330"/>
      <c r="N321" s="330"/>
      <c r="O321" s="330"/>
      <c r="P321" s="330"/>
      <c r="Q321" s="330"/>
      <c r="R321" s="330"/>
    </row>
    <row r="322" spans="1:18" ht="12.75" customHeight="1" x14ac:dyDescent="0.25">
      <c r="A322" s="505" t="s">
        <v>110</v>
      </c>
      <c r="B322" s="505" t="s">
        <v>39</v>
      </c>
      <c r="C322" s="505" t="s">
        <v>111</v>
      </c>
      <c r="D322" s="505" t="s">
        <v>39</v>
      </c>
      <c r="E322" s="289" t="s">
        <v>43</v>
      </c>
      <c r="F322" s="289">
        <v>0</v>
      </c>
      <c r="G322" s="290">
        <v>0</v>
      </c>
      <c r="H322" s="289">
        <v>10</v>
      </c>
      <c r="I322" s="198">
        <f t="shared" si="90"/>
        <v>0</v>
      </c>
      <c r="J322" s="162">
        <f t="shared" ref="J322:J328" si="99">K$1</f>
        <v>0</v>
      </c>
      <c r="K322" s="162">
        <f t="shared" si="92"/>
        <v>0</v>
      </c>
      <c r="L322" s="330"/>
      <c r="M322" s="330"/>
      <c r="N322" s="330"/>
      <c r="O322" s="330"/>
      <c r="P322" s="330"/>
      <c r="Q322" s="330"/>
      <c r="R322" s="330"/>
    </row>
    <row r="323" spans="1:18" ht="12.75" customHeight="1" x14ac:dyDescent="0.25">
      <c r="A323" s="505" t="s">
        <v>102</v>
      </c>
      <c r="B323" s="505" t="s">
        <v>39</v>
      </c>
      <c r="C323" s="505" t="s">
        <v>103</v>
      </c>
      <c r="D323" s="505" t="s">
        <v>39</v>
      </c>
      <c r="E323" s="289" t="s">
        <v>43</v>
      </c>
      <c r="F323" s="289">
        <v>0</v>
      </c>
      <c r="G323" s="290">
        <v>0</v>
      </c>
      <c r="H323" s="289">
        <v>10</v>
      </c>
      <c r="I323" s="198">
        <f t="shared" si="90"/>
        <v>0</v>
      </c>
      <c r="J323" s="162">
        <f t="shared" si="99"/>
        <v>0</v>
      </c>
      <c r="K323" s="162">
        <f t="shared" si="92"/>
        <v>0</v>
      </c>
      <c r="L323" s="330"/>
      <c r="M323" s="330"/>
      <c r="N323" s="330"/>
      <c r="O323" s="330"/>
      <c r="P323" s="330"/>
      <c r="Q323" s="330"/>
      <c r="R323" s="330"/>
    </row>
    <row r="324" spans="1:18" ht="12.75" customHeight="1" x14ac:dyDescent="0.25">
      <c r="A324" s="505" t="s">
        <v>104</v>
      </c>
      <c r="B324" s="505" t="s">
        <v>39</v>
      </c>
      <c r="C324" s="505" t="s">
        <v>105</v>
      </c>
      <c r="D324" s="505" t="s">
        <v>39</v>
      </c>
      <c r="E324" s="289" t="s">
        <v>43</v>
      </c>
      <c r="F324" s="289">
        <v>0</v>
      </c>
      <c r="G324" s="290">
        <v>0</v>
      </c>
      <c r="H324" s="289">
        <v>10</v>
      </c>
      <c r="I324" s="198">
        <f t="shared" si="90"/>
        <v>0</v>
      </c>
      <c r="J324" s="162">
        <f t="shared" si="99"/>
        <v>0</v>
      </c>
      <c r="K324" s="162">
        <f t="shared" si="92"/>
        <v>0</v>
      </c>
      <c r="L324" s="330"/>
      <c r="M324" s="330"/>
      <c r="N324" s="330"/>
      <c r="O324" s="330"/>
      <c r="P324" s="330"/>
      <c r="Q324" s="330"/>
      <c r="R324" s="330"/>
    </row>
    <row r="325" spans="1:18" ht="12.75" customHeight="1" x14ac:dyDescent="0.25">
      <c r="A325" s="505" t="s">
        <v>106</v>
      </c>
      <c r="B325" s="505" t="s">
        <v>39</v>
      </c>
      <c r="C325" s="505" t="s">
        <v>107</v>
      </c>
      <c r="D325" s="505" t="s">
        <v>39</v>
      </c>
      <c r="E325" s="289" t="s">
        <v>43</v>
      </c>
      <c r="F325" s="289">
        <v>0</v>
      </c>
      <c r="G325" s="290">
        <v>0</v>
      </c>
      <c r="H325" s="289">
        <v>10</v>
      </c>
      <c r="I325" s="198">
        <f t="shared" si="90"/>
        <v>0</v>
      </c>
      <c r="J325" s="162">
        <f t="shared" si="99"/>
        <v>0</v>
      </c>
      <c r="K325" s="162">
        <f t="shared" si="92"/>
        <v>0</v>
      </c>
      <c r="L325" s="330"/>
      <c r="M325" s="330"/>
      <c r="N325" s="330"/>
      <c r="O325" s="330"/>
      <c r="P325" s="330"/>
      <c r="Q325" s="330"/>
      <c r="R325" s="330"/>
    </row>
    <row r="326" spans="1:18" ht="12.75" customHeight="1" x14ac:dyDescent="0.25">
      <c r="A326" s="505" t="s">
        <v>108</v>
      </c>
      <c r="B326" s="505" t="s">
        <v>39</v>
      </c>
      <c r="C326" s="505" t="s">
        <v>109</v>
      </c>
      <c r="D326" s="505" t="s">
        <v>39</v>
      </c>
      <c r="E326" s="289" t="s">
        <v>43</v>
      </c>
      <c r="F326" s="289">
        <v>0</v>
      </c>
      <c r="G326" s="290">
        <v>0</v>
      </c>
      <c r="H326" s="289">
        <v>10</v>
      </c>
      <c r="I326" s="198">
        <f t="shared" si="90"/>
        <v>0</v>
      </c>
      <c r="J326" s="162">
        <f t="shared" si="99"/>
        <v>0</v>
      </c>
      <c r="K326" s="162">
        <f t="shared" si="92"/>
        <v>0</v>
      </c>
      <c r="L326" s="330"/>
      <c r="M326" s="330"/>
      <c r="N326" s="330"/>
      <c r="O326" s="330"/>
      <c r="P326" s="330"/>
      <c r="Q326" s="330"/>
      <c r="R326" s="330"/>
    </row>
    <row r="327" spans="1:18" s="364" customFormat="1" ht="12.75" customHeight="1" x14ac:dyDescent="0.25">
      <c r="A327" s="291" t="s">
        <v>409</v>
      </c>
      <c r="B327" s="291"/>
      <c r="C327" s="292" t="s">
        <v>410</v>
      </c>
      <c r="D327" s="291"/>
      <c r="E327" s="199" t="s">
        <v>43</v>
      </c>
      <c r="F327" s="199">
        <v>4</v>
      </c>
      <c r="G327" s="200">
        <v>100</v>
      </c>
      <c r="H327" s="199">
        <v>2</v>
      </c>
      <c r="I327" s="164">
        <f t="shared" si="90"/>
        <v>100</v>
      </c>
      <c r="J327" s="164">
        <f t="shared" si="99"/>
        <v>0</v>
      </c>
      <c r="K327" s="164">
        <f t="shared" si="92"/>
        <v>200</v>
      </c>
      <c r="L327" s="395"/>
      <c r="M327" s="395"/>
      <c r="N327" s="395"/>
      <c r="O327" s="395"/>
      <c r="P327" s="395"/>
      <c r="Q327" s="395"/>
      <c r="R327" s="395"/>
    </row>
    <row r="328" spans="1:18" s="364" customFormat="1" ht="12.75" customHeight="1" x14ac:dyDescent="0.25">
      <c r="A328" s="291" t="s">
        <v>411</v>
      </c>
      <c r="B328" s="291"/>
      <c r="C328" s="292" t="s">
        <v>412</v>
      </c>
      <c r="D328" s="291"/>
      <c r="E328" s="199" t="s">
        <v>43</v>
      </c>
      <c r="F328" s="199">
        <v>2</v>
      </c>
      <c r="G328" s="200">
        <v>100</v>
      </c>
      <c r="H328" s="199">
        <v>2</v>
      </c>
      <c r="I328" s="164">
        <f t="shared" si="90"/>
        <v>100</v>
      </c>
      <c r="J328" s="164">
        <f t="shared" si="99"/>
        <v>0</v>
      </c>
      <c r="K328" s="164">
        <f t="shared" si="92"/>
        <v>200</v>
      </c>
      <c r="L328" s="395"/>
      <c r="M328" s="395"/>
      <c r="N328" s="395"/>
      <c r="O328" s="395"/>
      <c r="P328" s="395"/>
      <c r="Q328" s="395"/>
      <c r="R328" s="395"/>
    </row>
    <row r="329" spans="1:18" ht="12.75" customHeight="1" x14ac:dyDescent="0.25">
      <c r="A329" s="146"/>
      <c r="B329" s="147"/>
      <c r="C329" s="147"/>
      <c r="D329" s="147"/>
      <c r="E329" s="148"/>
      <c r="F329" s="148"/>
      <c r="G329" s="149"/>
      <c r="H329" s="148"/>
      <c r="I329" s="149"/>
      <c r="J329" s="149"/>
      <c r="K329" s="149"/>
      <c r="L329" s="330"/>
      <c r="M329" s="330"/>
      <c r="N329" s="330"/>
      <c r="O329" s="330"/>
      <c r="P329" s="330"/>
      <c r="Q329" s="330"/>
      <c r="R329" s="330"/>
    </row>
    <row r="330" spans="1:18" s="203" customFormat="1" ht="12.75" customHeight="1" x14ac:dyDescent="0.25">
      <c r="A330" s="517" t="s">
        <v>415</v>
      </c>
      <c r="B330" s="518"/>
      <c r="C330" s="518"/>
      <c r="D330" s="518"/>
      <c r="E330" s="518"/>
      <c r="F330" s="518"/>
      <c r="G330" s="518"/>
      <c r="H330" s="518"/>
      <c r="I330" s="518"/>
      <c r="J330" s="518"/>
      <c r="K330" s="307"/>
      <c r="M330" s="204"/>
      <c r="N330" s="204" t="s">
        <v>39</v>
      </c>
      <c r="O330" s="204"/>
      <c r="P330" s="204">
        <f>SUM(K331:K347)</f>
        <v>71174</v>
      </c>
      <c r="Q330" s="204" t="s">
        <v>39</v>
      </c>
      <c r="R330" s="204" t="s">
        <v>39</v>
      </c>
    </row>
    <row r="331" spans="1:18" ht="12.75" customHeight="1" x14ac:dyDescent="0.25">
      <c r="A331" s="522" t="s">
        <v>416</v>
      </c>
      <c r="B331" s="511" t="s">
        <v>39</v>
      </c>
      <c r="C331" s="511" t="s">
        <v>417</v>
      </c>
      <c r="D331" s="511" t="s">
        <v>39</v>
      </c>
      <c r="E331" s="374" t="s">
        <v>43</v>
      </c>
      <c r="F331" s="374">
        <v>14</v>
      </c>
      <c r="G331" s="373">
        <v>16000</v>
      </c>
      <c r="H331" s="374">
        <v>2</v>
      </c>
      <c r="I331" s="198">
        <f t="shared" ref="I331:I347" si="100">ROUND(G331-((G331*J331)/100),2)</f>
        <v>16000</v>
      </c>
      <c r="J331" s="162">
        <f>K$1</f>
        <v>0</v>
      </c>
      <c r="K331" s="162">
        <f t="shared" ref="K331:K347" si="101">H331*I331</f>
        <v>32000</v>
      </c>
      <c r="L331" s="330"/>
      <c r="M331" s="330"/>
      <c r="N331" s="330"/>
      <c r="O331" s="330"/>
      <c r="P331" s="330"/>
      <c r="Q331" s="330"/>
      <c r="R331" s="330"/>
    </row>
    <row r="332" spans="1:18" ht="12.75" customHeight="1" x14ac:dyDescent="0.25">
      <c r="A332" s="511" t="s">
        <v>418</v>
      </c>
      <c r="B332" s="511" t="s">
        <v>39</v>
      </c>
      <c r="C332" s="511" t="s">
        <v>419</v>
      </c>
      <c r="D332" s="511" t="s">
        <v>39</v>
      </c>
      <c r="E332" s="374">
        <v>36</v>
      </c>
      <c r="F332" s="374" t="s">
        <v>48</v>
      </c>
      <c r="G332" s="373">
        <v>1080</v>
      </c>
      <c r="H332" s="374">
        <v>2</v>
      </c>
      <c r="I332" s="198">
        <f t="shared" si="100"/>
        <v>1080</v>
      </c>
      <c r="J332" s="162">
        <f t="shared" ref="J332:J347" si="102">K$1</f>
        <v>0</v>
      </c>
      <c r="K332" s="162">
        <f t="shared" si="101"/>
        <v>2160</v>
      </c>
      <c r="L332" s="330"/>
      <c r="M332" s="330"/>
      <c r="N332" s="330"/>
      <c r="O332" s="330"/>
      <c r="P332" s="330"/>
      <c r="Q332" s="330"/>
      <c r="R332" s="330"/>
    </row>
    <row r="333" spans="1:18" ht="12.75" customHeight="1" x14ac:dyDescent="0.25">
      <c r="A333" s="511" t="s">
        <v>420</v>
      </c>
      <c r="B333" s="511" t="s">
        <v>39</v>
      </c>
      <c r="C333" s="511" t="s">
        <v>421</v>
      </c>
      <c r="D333" s="511" t="s">
        <v>39</v>
      </c>
      <c r="E333" s="374" t="s">
        <v>43</v>
      </c>
      <c r="F333" s="374">
        <v>14</v>
      </c>
      <c r="G333" s="373">
        <v>2000</v>
      </c>
      <c r="H333" s="374">
        <v>2</v>
      </c>
      <c r="I333" s="198">
        <f t="shared" si="100"/>
        <v>2000</v>
      </c>
      <c r="J333" s="162">
        <f t="shared" si="102"/>
        <v>0</v>
      </c>
      <c r="K333" s="162">
        <f t="shared" si="101"/>
        <v>4000</v>
      </c>
      <c r="L333" s="330"/>
      <c r="M333" s="330"/>
      <c r="N333" s="330"/>
      <c r="O333" s="330"/>
      <c r="P333" s="330"/>
      <c r="Q333" s="330"/>
      <c r="R333" s="330"/>
    </row>
    <row r="334" spans="1:18" ht="12.75" customHeight="1" x14ac:dyDescent="0.25">
      <c r="A334" s="511" t="s">
        <v>422</v>
      </c>
      <c r="B334" s="511" t="s">
        <v>39</v>
      </c>
      <c r="C334" s="511" t="s">
        <v>423</v>
      </c>
      <c r="D334" s="511" t="s">
        <v>39</v>
      </c>
      <c r="E334" s="374" t="s">
        <v>43</v>
      </c>
      <c r="F334" s="374">
        <v>14</v>
      </c>
      <c r="G334" s="373">
        <v>2000</v>
      </c>
      <c r="H334" s="374">
        <v>2</v>
      </c>
      <c r="I334" s="198">
        <f t="shared" si="100"/>
        <v>2000</v>
      </c>
      <c r="J334" s="162">
        <f t="shared" si="102"/>
        <v>0</v>
      </c>
      <c r="K334" s="162">
        <f t="shared" si="101"/>
        <v>4000</v>
      </c>
      <c r="L334" s="330"/>
      <c r="M334" s="330"/>
      <c r="N334" s="330"/>
      <c r="O334" s="330"/>
      <c r="P334" s="330"/>
      <c r="Q334" s="330"/>
      <c r="R334" s="330"/>
    </row>
    <row r="335" spans="1:18" ht="12.75" customHeight="1" x14ac:dyDescent="0.25">
      <c r="A335" s="511" t="s">
        <v>424</v>
      </c>
      <c r="B335" s="511" t="s">
        <v>39</v>
      </c>
      <c r="C335" s="511" t="s">
        <v>425</v>
      </c>
      <c r="D335" s="511" t="s">
        <v>39</v>
      </c>
      <c r="E335" s="374" t="s">
        <v>43</v>
      </c>
      <c r="F335" s="374">
        <v>21</v>
      </c>
      <c r="G335" s="373">
        <v>180</v>
      </c>
      <c r="H335" s="374">
        <v>2</v>
      </c>
      <c r="I335" s="198">
        <f t="shared" si="100"/>
        <v>180</v>
      </c>
      <c r="J335" s="162">
        <f t="shared" si="102"/>
        <v>0</v>
      </c>
      <c r="K335" s="162">
        <f t="shared" si="101"/>
        <v>360</v>
      </c>
      <c r="L335" s="330"/>
      <c r="M335" s="330"/>
      <c r="N335" s="330"/>
      <c r="O335" s="330"/>
      <c r="P335" s="330"/>
      <c r="Q335" s="330"/>
      <c r="R335" s="330"/>
    </row>
    <row r="336" spans="1:18" ht="12.75" customHeight="1" x14ac:dyDescent="0.25">
      <c r="A336" s="511" t="s">
        <v>426</v>
      </c>
      <c r="B336" s="511" t="s">
        <v>39</v>
      </c>
      <c r="C336" s="511" t="s">
        <v>427</v>
      </c>
      <c r="D336" s="511" t="s">
        <v>39</v>
      </c>
      <c r="E336" s="374">
        <v>36</v>
      </c>
      <c r="F336" s="374" t="s">
        <v>48</v>
      </c>
      <c r="G336" s="373">
        <v>27</v>
      </c>
      <c r="H336" s="374">
        <v>2</v>
      </c>
      <c r="I336" s="198">
        <f t="shared" si="100"/>
        <v>27</v>
      </c>
      <c r="J336" s="162">
        <f t="shared" si="102"/>
        <v>0</v>
      </c>
      <c r="K336" s="162">
        <f t="shared" si="101"/>
        <v>54</v>
      </c>
      <c r="L336" s="330"/>
      <c r="M336" s="330"/>
      <c r="N336" s="330"/>
      <c r="O336" s="330"/>
      <c r="P336" s="330"/>
      <c r="Q336" s="330"/>
      <c r="R336" s="330"/>
    </row>
    <row r="337" spans="1:18" ht="12.75" customHeight="1" x14ac:dyDescent="0.25">
      <c r="A337" s="511" t="s">
        <v>428</v>
      </c>
      <c r="B337" s="511" t="s">
        <v>39</v>
      </c>
      <c r="C337" s="511" t="s">
        <v>429</v>
      </c>
      <c r="D337" s="511" t="s">
        <v>39</v>
      </c>
      <c r="E337" s="374" t="s">
        <v>43</v>
      </c>
      <c r="F337" s="374">
        <v>21</v>
      </c>
      <c r="G337" s="373">
        <v>4000</v>
      </c>
      <c r="H337" s="374">
        <v>2</v>
      </c>
      <c r="I337" s="198">
        <f t="shared" si="100"/>
        <v>4000</v>
      </c>
      <c r="J337" s="162">
        <f t="shared" si="102"/>
        <v>0</v>
      </c>
      <c r="K337" s="162">
        <f t="shared" si="101"/>
        <v>8000</v>
      </c>
      <c r="L337" s="330"/>
      <c r="M337" s="330"/>
      <c r="N337" s="330"/>
      <c r="O337" s="330"/>
      <c r="P337" s="330"/>
      <c r="Q337" s="330"/>
      <c r="R337" s="330"/>
    </row>
    <row r="338" spans="1:18" ht="12.75" customHeight="1" x14ac:dyDescent="0.25">
      <c r="A338" s="511" t="s">
        <v>430</v>
      </c>
      <c r="B338" s="511" t="s">
        <v>39</v>
      </c>
      <c r="C338" s="511" t="s">
        <v>431</v>
      </c>
      <c r="D338" s="511" t="s">
        <v>39</v>
      </c>
      <c r="E338" s="374">
        <v>36</v>
      </c>
      <c r="F338" s="374" t="s">
        <v>48</v>
      </c>
      <c r="G338" s="373">
        <v>600</v>
      </c>
      <c r="H338" s="374">
        <v>2</v>
      </c>
      <c r="I338" s="198">
        <f t="shared" si="100"/>
        <v>600</v>
      </c>
      <c r="J338" s="162">
        <f t="shared" si="102"/>
        <v>0</v>
      </c>
      <c r="K338" s="162">
        <f t="shared" si="101"/>
        <v>1200</v>
      </c>
      <c r="L338" s="330"/>
      <c r="M338" s="330"/>
      <c r="N338" s="330"/>
      <c r="O338" s="330"/>
      <c r="P338" s="330"/>
      <c r="Q338" s="330"/>
      <c r="R338" s="330"/>
    </row>
    <row r="339" spans="1:18" ht="12.75" customHeight="1" x14ac:dyDescent="0.25">
      <c r="A339" s="511" t="s">
        <v>96</v>
      </c>
      <c r="B339" s="511" t="s">
        <v>39</v>
      </c>
      <c r="C339" s="511" t="s">
        <v>97</v>
      </c>
      <c r="D339" s="511" t="s">
        <v>39</v>
      </c>
      <c r="E339" s="374" t="s">
        <v>43</v>
      </c>
      <c r="F339" s="374">
        <v>21</v>
      </c>
      <c r="G339" s="373">
        <v>0</v>
      </c>
      <c r="H339" s="374">
        <v>2</v>
      </c>
      <c r="I339" s="198">
        <f t="shared" si="100"/>
        <v>0</v>
      </c>
      <c r="J339" s="162">
        <f t="shared" si="102"/>
        <v>0</v>
      </c>
      <c r="K339" s="162">
        <f t="shared" si="101"/>
        <v>0</v>
      </c>
      <c r="L339" s="330"/>
      <c r="M339" s="330"/>
      <c r="N339" s="330"/>
      <c r="O339" s="330"/>
      <c r="P339" s="330"/>
      <c r="Q339" s="330"/>
      <c r="R339" s="330"/>
    </row>
    <row r="340" spans="1:18" ht="12.75" customHeight="1" x14ac:dyDescent="0.25">
      <c r="A340" s="511" t="s">
        <v>432</v>
      </c>
      <c r="B340" s="511" t="s">
        <v>39</v>
      </c>
      <c r="C340" s="511" t="s">
        <v>433</v>
      </c>
      <c r="D340" s="511" t="s">
        <v>39</v>
      </c>
      <c r="E340" s="374" t="s">
        <v>43</v>
      </c>
      <c r="F340" s="374">
        <v>14</v>
      </c>
      <c r="G340" s="373">
        <v>0</v>
      </c>
      <c r="H340" s="374">
        <v>2</v>
      </c>
      <c r="I340" s="198">
        <f t="shared" si="100"/>
        <v>0</v>
      </c>
      <c r="J340" s="162">
        <f t="shared" si="102"/>
        <v>0</v>
      </c>
      <c r="K340" s="162">
        <f t="shared" si="101"/>
        <v>0</v>
      </c>
      <c r="L340" s="330"/>
      <c r="M340" s="330"/>
      <c r="N340" s="330"/>
      <c r="O340" s="330"/>
      <c r="P340" s="330"/>
      <c r="Q340" s="330"/>
      <c r="R340" s="330"/>
    </row>
    <row r="341" spans="1:18" ht="12.75" customHeight="1" x14ac:dyDescent="0.25">
      <c r="A341" s="511" t="s">
        <v>434</v>
      </c>
      <c r="B341" s="511" t="s">
        <v>39</v>
      </c>
      <c r="C341" s="511" t="s">
        <v>435</v>
      </c>
      <c r="D341" s="511" t="s">
        <v>39</v>
      </c>
      <c r="E341" s="374" t="s">
        <v>43</v>
      </c>
      <c r="F341" s="374">
        <v>14</v>
      </c>
      <c r="G341" s="373">
        <v>0</v>
      </c>
      <c r="H341" s="374">
        <v>4</v>
      </c>
      <c r="I341" s="198">
        <f t="shared" si="100"/>
        <v>0</v>
      </c>
      <c r="J341" s="162">
        <f t="shared" si="102"/>
        <v>0</v>
      </c>
      <c r="K341" s="162">
        <f t="shared" si="101"/>
        <v>0</v>
      </c>
      <c r="L341" s="330"/>
      <c r="M341" s="330"/>
      <c r="N341" s="330"/>
      <c r="O341" s="330"/>
      <c r="P341" s="330"/>
      <c r="Q341" s="330"/>
      <c r="R341" s="330"/>
    </row>
    <row r="342" spans="1:18" ht="12.75" customHeight="1" x14ac:dyDescent="0.25">
      <c r="A342" s="511" t="s">
        <v>436</v>
      </c>
      <c r="B342" s="511" t="s">
        <v>39</v>
      </c>
      <c r="C342" s="511" t="s">
        <v>437</v>
      </c>
      <c r="D342" s="511" t="s">
        <v>39</v>
      </c>
      <c r="E342" s="374" t="s">
        <v>43</v>
      </c>
      <c r="F342" s="374">
        <v>21</v>
      </c>
      <c r="G342" s="373">
        <v>0</v>
      </c>
      <c r="H342" s="374">
        <v>2</v>
      </c>
      <c r="I342" s="198">
        <f t="shared" si="100"/>
        <v>0</v>
      </c>
      <c r="J342" s="162">
        <f t="shared" si="102"/>
        <v>0</v>
      </c>
      <c r="K342" s="162">
        <f t="shared" si="101"/>
        <v>0</v>
      </c>
      <c r="L342" s="330"/>
      <c r="M342" s="330"/>
      <c r="N342" s="330"/>
      <c r="O342" s="330"/>
      <c r="P342" s="330"/>
      <c r="Q342" s="330"/>
      <c r="R342" s="330"/>
    </row>
    <row r="343" spans="1:18" s="330" customFormat="1" ht="12.75" customHeight="1" x14ac:dyDescent="0.25">
      <c r="A343" s="521" t="s">
        <v>63</v>
      </c>
      <c r="B343" s="521" t="s">
        <v>39</v>
      </c>
      <c r="C343" s="521" t="s">
        <v>64</v>
      </c>
      <c r="D343" s="521" t="s">
        <v>39</v>
      </c>
      <c r="E343" s="356" t="s">
        <v>43</v>
      </c>
      <c r="F343" s="356">
        <v>14</v>
      </c>
      <c r="G343" s="357">
        <v>650</v>
      </c>
      <c r="H343" s="356">
        <v>12</v>
      </c>
      <c r="I343" s="357">
        <f t="shared" si="100"/>
        <v>650</v>
      </c>
      <c r="J343" s="357">
        <f t="shared" si="102"/>
        <v>0</v>
      </c>
      <c r="K343" s="357">
        <f t="shared" ref="K343" si="103">ROUND((H343*I343),2)</f>
        <v>7800</v>
      </c>
      <c r="L343" s="355" t="s">
        <v>70</v>
      </c>
    </row>
    <row r="344" spans="1:18" s="330" customFormat="1" ht="12.75" customHeight="1" x14ac:dyDescent="0.25">
      <c r="A344" s="519" t="s">
        <v>438</v>
      </c>
      <c r="B344" s="520" t="s">
        <v>39</v>
      </c>
      <c r="C344" s="520" t="s">
        <v>439</v>
      </c>
      <c r="D344" s="520" t="s">
        <v>39</v>
      </c>
      <c r="E344" s="362" t="s">
        <v>43</v>
      </c>
      <c r="F344" s="362">
        <v>14</v>
      </c>
      <c r="G344" s="363">
        <v>200</v>
      </c>
      <c r="H344" s="362">
        <v>14</v>
      </c>
      <c r="I344" s="363">
        <f t="shared" ref="I344" si="104">ROUND(G344-((G344*J344)/100),2)</f>
        <v>200</v>
      </c>
      <c r="J344" s="357">
        <f t="shared" si="102"/>
        <v>0</v>
      </c>
      <c r="K344" s="363">
        <f>ROUND((H344*I344),2)</f>
        <v>2800</v>
      </c>
      <c r="L344" s="355" t="s">
        <v>70</v>
      </c>
    </row>
    <row r="345" spans="1:18" ht="12.75" customHeight="1" x14ac:dyDescent="0.25">
      <c r="A345" s="516" t="s">
        <v>396</v>
      </c>
      <c r="B345" s="516" t="s">
        <v>39</v>
      </c>
      <c r="C345" s="516" t="s">
        <v>397</v>
      </c>
      <c r="D345" s="516" t="s">
        <v>39</v>
      </c>
      <c r="E345" s="358" t="s">
        <v>43</v>
      </c>
      <c r="F345" s="358">
        <v>21</v>
      </c>
      <c r="G345" s="359">
        <v>1900</v>
      </c>
      <c r="H345" s="360">
        <v>4</v>
      </c>
      <c r="I345" s="361">
        <f t="shared" si="100"/>
        <v>1900</v>
      </c>
      <c r="J345" s="357">
        <f t="shared" si="102"/>
        <v>0</v>
      </c>
      <c r="K345" s="361">
        <f t="shared" si="101"/>
        <v>7600</v>
      </c>
      <c r="L345" s="343" t="s">
        <v>440</v>
      </c>
      <c r="M345" s="330"/>
      <c r="N345" s="330"/>
      <c r="O345" s="330"/>
      <c r="P345" s="330"/>
      <c r="Q345" s="330"/>
      <c r="R345" s="330"/>
    </row>
    <row r="346" spans="1:18" s="293" customFormat="1" ht="12.75" customHeight="1" x14ac:dyDescent="0.25">
      <c r="A346" s="291" t="s">
        <v>409</v>
      </c>
      <c r="B346" s="291"/>
      <c r="C346" s="303" t="s">
        <v>410</v>
      </c>
      <c r="D346" s="291"/>
      <c r="E346" s="199" t="s">
        <v>43</v>
      </c>
      <c r="F346" s="199">
        <v>4</v>
      </c>
      <c r="G346" s="200">
        <v>100</v>
      </c>
      <c r="H346" s="199">
        <v>6</v>
      </c>
      <c r="I346" s="164">
        <f t="shared" si="100"/>
        <v>100</v>
      </c>
      <c r="J346" s="357">
        <f t="shared" si="102"/>
        <v>0</v>
      </c>
      <c r="K346" s="164">
        <f t="shared" si="101"/>
        <v>600</v>
      </c>
      <c r="L346" s="395"/>
      <c r="M346" s="395"/>
      <c r="N346" s="395"/>
      <c r="O346" s="395"/>
      <c r="P346" s="395"/>
      <c r="Q346" s="395"/>
      <c r="R346" s="395"/>
    </row>
    <row r="347" spans="1:18" s="293" customFormat="1" ht="12.75" customHeight="1" x14ac:dyDescent="0.25">
      <c r="A347" s="291" t="s">
        <v>411</v>
      </c>
      <c r="B347" s="291"/>
      <c r="C347" s="303" t="s">
        <v>412</v>
      </c>
      <c r="D347" s="291"/>
      <c r="E347" s="199" t="s">
        <v>43</v>
      </c>
      <c r="F347" s="199">
        <v>4</v>
      </c>
      <c r="G347" s="200">
        <v>100</v>
      </c>
      <c r="H347" s="199">
        <v>6</v>
      </c>
      <c r="I347" s="164">
        <f t="shared" si="100"/>
        <v>100</v>
      </c>
      <c r="J347" s="357">
        <f t="shared" si="102"/>
        <v>0</v>
      </c>
      <c r="K347" s="164">
        <f t="shared" si="101"/>
        <v>600</v>
      </c>
      <c r="L347" s="395"/>
      <c r="M347" s="395"/>
      <c r="N347" s="395"/>
      <c r="O347" s="395"/>
      <c r="P347" s="395"/>
      <c r="Q347" s="395"/>
      <c r="R347" s="395"/>
    </row>
    <row r="348" spans="1:18" ht="12.75" customHeight="1" x14ac:dyDescent="0.25">
      <c r="A348" s="294"/>
      <c r="B348" s="294"/>
      <c r="C348" s="294"/>
      <c r="D348" s="294"/>
      <c r="E348" s="295"/>
      <c r="F348" s="295"/>
      <c r="G348" s="296"/>
      <c r="H348" s="295"/>
      <c r="I348" s="297"/>
      <c r="J348" s="298"/>
      <c r="K348" s="298"/>
      <c r="L348" s="299"/>
      <c r="M348" s="330"/>
      <c r="N348" s="330"/>
      <c r="O348" s="330"/>
      <c r="P348" s="330"/>
      <c r="Q348" s="330"/>
      <c r="R348" s="330"/>
    </row>
    <row r="349" spans="1:18" s="203" customFormat="1" ht="12.75" customHeight="1" x14ac:dyDescent="0.25">
      <c r="A349" s="177" t="s">
        <v>252</v>
      </c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M349" s="204"/>
      <c r="N349" s="204">
        <f>K351</f>
        <v>231</v>
      </c>
      <c r="O349" s="204">
        <f>K350</f>
        <v>261.8</v>
      </c>
      <c r="P349" s="204" t="s">
        <v>39</v>
      </c>
      <c r="Q349" s="204" t="s">
        <v>39</v>
      </c>
      <c r="R349" s="204" t="s">
        <v>39</v>
      </c>
    </row>
    <row r="350" spans="1:18" ht="12.75" customHeight="1" x14ac:dyDescent="0.25">
      <c r="A350" s="486" t="s">
        <v>253</v>
      </c>
      <c r="B350" s="487"/>
      <c r="C350" s="448" t="s">
        <v>441</v>
      </c>
      <c r="D350" s="449"/>
      <c r="E350" s="394" t="s">
        <v>11</v>
      </c>
      <c r="F350" s="394">
        <v>0</v>
      </c>
      <c r="G350" s="192">
        <v>7.7</v>
      </c>
      <c r="H350" s="394">
        <f>H63+H65+H66+H68+H71+H75+H82+H92+H112</f>
        <v>34</v>
      </c>
      <c r="I350" s="192">
        <f>ROUND(G350-((G350*J350)/100),2)</f>
        <v>7.7</v>
      </c>
      <c r="J350" s="192">
        <f>K$3</f>
        <v>0</v>
      </c>
      <c r="K350" s="192">
        <f>H350*I350</f>
        <v>261.8</v>
      </c>
      <c r="L350" s="330"/>
      <c r="M350" s="330"/>
      <c r="N350" s="330"/>
      <c r="O350" s="330"/>
      <c r="P350" s="330"/>
      <c r="Q350" s="330"/>
      <c r="R350" s="330"/>
    </row>
    <row r="351" spans="1:18" ht="12.75" customHeight="1" x14ac:dyDescent="0.25">
      <c r="A351" s="486" t="s">
        <v>253</v>
      </c>
      <c r="B351" s="487"/>
      <c r="C351" s="448" t="s">
        <v>441</v>
      </c>
      <c r="D351" s="449"/>
      <c r="E351" s="191" t="s">
        <v>255</v>
      </c>
      <c r="F351" s="394">
        <v>0</v>
      </c>
      <c r="G351" s="192">
        <v>7.7</v>
      </c>
      <c r="H351" s="191">
        <f>H200+H202+H203+H205+H208+H212+H219+H229+H249</f>
        <v>30</v>
      </c>
      <c r="I351" s="192">
        <f>ROUND(G351-((G351*J351)/100),2)</f>
        <v>7.7</v>
      </c>
      <c r="J351" s="192">
        <f>K$3</f>
        <v>0</v>
      </c>
      <c r="K351" s="192">
        <f>H351*I351</f>
        <v>231</v>
      </c>
      <c r="L351" s="330"/>
      <c r="M351" s="330"/>
      <c r="N351" s="330"/>
      <c r="O351" s="330"/>
      <c r="P351" s="330"/>
      <c r="Q351" s="330"/>
      <c r="R351" s="330"/>
    </row>
    <row r="352" spans="1:18" x14ac:dyDescent="0.25">
      <c r="A352" s="512"/>
      <c r="B352" s="513"/>
      <c r="C352" s="514"/>
      <c r="D352" s="515"/>
      <c r="E352" s="161"/>
      <c r="F352" s="161"/>
      <c r="G352" s="162"/>
      <c r="H352" s="161"/>
      <c r="I352" s="162"/>
      <c r="J352" s="162"/>
      <c r="K352" s="162"/>
      <c r="L352" s="330"/>
      <c r="M352" s="330"/>
      <c r="N352" s="330"/>
      <c r="O352" s="330"/>
      <c r="P352" s="330"/>
      <c r="Q352" s="330"/>
      <c r="R352" s="330"/>
    </row>
    <row r="353" spans="1:18" ht="12.75" customHeight="1" x14ac:dyDescent="0.25">
      <c r="A353" s="304" t="s">
        <v>256</v>
      </c>
      <c r="B353" s="305"/>
      <c r="C353" s="305"/>
      <c r="D353" s="305"/>
      <c r="E353" s="305"/>
      <c r="F353" s="305"/>
      <c r="G353" s="305"/>
      <c r="H353" s="305"/>
      <c r="I353" s="305"/>
      <c r="J353" s="305"/>
      <c r="K353" s="306"/>
      <c r="L353" s="330"/>
      <c r="M353" s="330"/>
      <c r="N353" s="330"/>
      <c r="O353" s="330"/>
      <c r="P353" s="330"/>
      <c r="Q353" s="330"/>
      <c r="R353" s="330"/>
    </row>
    <row r="354" spans="1:18" s="203" customFormat="1" ht="15" customHeight="1" x14ac:dyDescent="0.25">
      <c r="A354" s="397" t="s">
        <v>39</v>
      </c>
      <c r="B354" s="501" t="s">
        <v>395</v>
      </c>
      <c r="C354" s="502" t="s">
        <v>39</v>
      </c>
      <c r="D354" s="502" t="s">
        <v>39</v>
      </c>
      <c r="E354" s="502" t="s">
        <v>39</v>
      </c>
      <c r="F354" s="502" t="s">
        <v>39</v>
      </c>
      <c r="G354" s="502" t="s">
        <v>39</v>
      </c>
      <c r="H354" s="502" t="s">
        <v>39</v>
      </c>
      <c r="I354" s="502" t="s">
        <v>39</v>
      </c>
      <c r="J354" s="502" t="s">
        <v>39</v>
      </c>
      <c r="K354" s="206"/>
      <c r="M354" s="204"/>
      <c r="N354" s="204"/>
      <c r="O354" s="204">
        <f>SUM(K355:K358)</f>
        <v>7638.9</v>
      </c>
      <c r="P354" s="204" t="s">
        <v>39</v>
      </c>
      <c r="Q354" s="204" t="s">
        <v>39</v>
      </c>
      <c r="R354" s="204" t="s">
        <v>39</v>
      </c>
    </row>
    <row r="355" spans="1:18" ht="12.75" customHeight="1" x14ac:dyDescent="0.25">
      <c r="A355" s="488" t="s">
        <v>258</v>
      </c>
      <c r="B355" s="488" t="s">
        <v>20</v>
      </c>
      <c r="C355" s="488" t="s">
        <v>20</v>
      </c>
      <c r="D355" s="488">
        <v>1</v>
      </c>
      <c r="E355" s="174"/>
      <c r="F355" s="174"/>
      <c r="G355" s="175">
        <v>3150</v>
      </c>
      <c r="H355" s="174">
        <v>2</v>
      </c>
      <c r="I355" s="175">
        <f>ROUND(G355-((G355*J355)/100),2)</f>
        <v>3150</v>
      </c>
      <c r="J355" s="175">
        <f>K$4</f>
        <v>0</v>
      </c>
      <c r="K355" s="162">
        <f t="shared" ref="K355:K358" si="105">H355*I355</f>
        <v>6300</v>
      </c>
      <c r="L355" s="330"/>
      <c r="M355" s="330"/>
      <c r="N355" s="330"/>
      <c r="O355" s="330"/>
      <c r="P355" s="330"/>
      <c r="Q355" s="330"/>
      <c r="R355" s="330"/>
    </row>
    <row r="356" spans="1:18" ht="12.75" customHeight="1" x14ac:dyDescent="0.25">
      <c r="A356" s="488" t="s">
        <v>260</v>
      </c>
      <c r="B356" s="488" t="s">
        <v>22</v>
      </c>
      <c r="C356" s="488" t="s">
        <v>442</v>
      </c>
      <c r="D356" s="488">
        <v>1</v>
      </c>
      <c r="E356" s="174"/>
      <c r="F356" s="174"/>
      <c r="G356" s="175">
        <v>599</v>
      </c>
      <c r="H356" s="174">
        <v>1</v>
      </c>
      <c r="I356" s="175">
        <f>ROUND(G356-((G356*J356)/100),2)</f>
        <v>599</v>
      </c>
      <c r="J356" s="175">
        <f>K$5</f>
        <v>0</v>
      </c>
      <c r="K356" s="162">
        <f t="shared" si="105"/>
        <v>599</v>
      </c>
      <c r="L356" s="330"/>
      <c r="M356" s="330"/>
      <c r="N356" s="330"/>
      <c r="O356" s="330"/>
      <c r="P356" s="330"/>
      <c r="Q356" s="330"/>
      <c r="R356" s="330"/>
    </row>
    <row r="357" spans="1:18" ht="12.75" customHeight="1" x14ac:dyDescent="0.25">
      <c r="A357" s="488" t="s">
        <v>261</v>
      </c>
      <c r="B357" s="488" t="s">
        <v>24</v>
      </c>
      <c r="C357" s="488" t="s">
        <v>262</v>
      </c>
      <c r="D357" s="488">
        <v>1</v>
      </c>
      <c r="E357" s="174"/>
      <c r="F357" s="174"/>
      <c r="G357" s="175">
        <v>249.99</v>
      </c>
      <c r="H357" s="174">
        <v>2</v>
      </c>
      <c r="I357" s="175">
        <f>ROUND(G357-((G357*J357)/100),2)</f>
        <v>249.99</v>
      </c>
      <c r="J357" s="175">
        <f>K$6</f>
        <v>0</v>
      </c>
      <c r="K357" s="162">
        <f t="shared" si="105"/>
        <v>499.98</v>
      </c>
      <c r="L357" s="330"/>
      <c r="M357" s="330"/>
      <c r="N357" s="330"/>
      <c r="O357" s="330"/>
      <c r="P357" s="330"/>
      <c r="Q357" s="330"/>
      <c r="R357" s="330"/>
    </row>
    <row r="358" spans="1:18" ht="12.75" customHeight="1" x14ac:dyDescent="0.25">
      <c r="A358" s="488" t="s">
        <v>263</v>
      </c>
      <c r="B358" s="488" t="s">
        <v>26</v>
      </c>
      <c r="C358" s="488" t="s">
        <v>26</v>
      </c>
      <c r="D358" s="488">
        <v>4</v>
      </c>
      <c r="E358" s="174"/>
      <c r="F358" s="174"/>
      <c r="G358" s="175">
        <v>29.99</v>
      </c>
      <c r="H358" s="174">
        <v>8</v>
      </c>
      <c r="I358" s="175">
        <f>ROUND(G358-((G358*J358)/100),2)</f>
        <v>29.99</v>
      </c>
      <c r="J358" s="175">
        <f>K$7</f>
        <v>0</v>
      </c>
      <c r="K358" s="162">
        <f t="shared" si="105"/>
        <v>239.92</v>
      </c>
      <c r="L358" s="330"/>
      <c r="M358" s="330"/>
      <c r="N358" s="330"/>
      <c r="O358" s="330"/>
      <c r="P358" s="330"/>
      <c r="Q358" s="330"/>
      <c r="R358" s="330"/>
    </row>
    <row r="359" spans="1:18" ht="12.75" customHeight="1" x14ac:dyDescent="0.25">
      <c r="A359" s="330"/>
      <c r="B359" s="330"/>
      <c r="C359" s="330"/>
      <c r="D359" s="330"/>
      <c r="E359" s="330"/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</row>
    <row r="360" spans="1:18" s="203" customFormat="1" ht="12.75" customHeight="1" x14ac:dyDescent="0.25">
      <c r="A360" s="206"/>
      <c r="B360" s="501" t="s">
        <v>443</v>
      </c>
      <c r="C360" s="502" t="s">
        <v>39</v>
      </c>
      <c r="D360" s="502" t="s">
        <v>39</v>
      </c>
      <c r="E360" s="502" t="s">
        <v>39</v>
      </c>
      <c r="F360" s="502" t="s">
        <v>39</v>
      </c>
      <c r="G360" s="502" t="s">
        <v>39</v>
      </c>
      <c r="H360" s="502" t="s">
        <v>39</v>
      </c>
      <c r="I360" s="502" t="s">
        <v>39</v>
      </c>
      <c r="J360" s="502" t="s">
        <v>39</v>
      </c>
      <c r="K360" s="206"/>
      <c r="M360" s="204"/>
      <c r="N360" s="204">
        <f>SUM(K361:K364)</f>
        <v>4118.95</v>
      </c>
      <c r="O360" s="204"/>
      <c r="P360" s="204" t="s">
        <v>39</v>
      </c>
      <c r="Q360" s="204" t="s">
        <v>39</v>
      </c>
      <c r="R360" s="204" t="s">
        <v>39</v>
      </c>
    </row>
    <row r="361" spans="1:18" ht="12.75" customHeight="1" x14ac:dyDescent="0.25">
      <c r="A361" s="488" t="s">
        <v>258</v>
      </c>
      <c r="B361" s="488" t="s">
        <v>20</v>
      </c>
      <c r="C361" s="488" t="s">
        <v>20</v>
      </c>
      <c r="D361" s="488">
        <v>1</v>
      </c>
      <c r="E361" s="174"/>
      <c r="F361" s="174"/>
      <c r="G361" s="175">
        <v>3150</v>
      </c>
      <c r="H361" s="174">
        <v>1</v>
      </c>
      <c r="I361" s="175">
        <f>ROUND(G361-((G361*J361)/100),2)</f>
        <v>3150</v>
      </c>
      <c r="J361" s="175">
        <f>K$4</f>
        <v>0</v>
      </c>
      <c r="K361" s="162">
        <f t="shared" ref="K361:K364" si="106">H361*I361</f>
        <v>3150</v>
      </c>
      <c r="L361" s="330"/>
      <c r="M361" s="330"/>
      <c r="N361" s="330"/>
      <c r="O361" s="330"/>
      <c r="P361" s="330"/>
      <c r="Q361" s="330"/>
      <c r="R361" s="330"/>
    </row>
    <row r="362" spans="1:18" ht="12.75" customHeight="1" x14ac:dyDescent="0.25">
      <c r="A362" s="488" t="s">
        <v>260</v>
      </c>
      <c r="B362" s="488" t="s">
        <v>22</v>
      </c>
      <c r="C362" s="488" t="s">
        <v>442</v>
      </c>
      <c r="D362" s="488">
        <v>1</v>
      </c>
      <c r="E362" s="174"/>
      <c r="F362" s="174"/>
      <c r="G362" s="175">
        <v>599</v>
      </c>
      <c r="H362" s="174">
        <v>1</v>
      </c>
      <c r="I362" s="175">
        <f>ROUND(G362-((G362*J362)/100),2)</f>
        <v>599</v>
      </c>
      <c r="J362" s="175">
        <f>K$5</f>
        <v>0</v>
      </c>
      <c r="K362" s="162">
        <f t="shared" si="106"/>
        <v>599</v>
      </c>
      <c r="L362" s="330"/>
      <c r="M362" s="330"/>
      <c r="N362" s="330"/>
      <c r="O362" s="330"/>
      <c r="P362" s="330"/>
      <c r="Q362" s="330"/>
      <c r="R362" s="330"/>
    </row>
    <row r="363" spans="1:18" ht="12.75" customHeight="1" x14ac:dyDescent="0.25">
      <c r="A363" s="488" t="s">
        <v>261</v>
      </c>
      <c r="B363" s="488" t="s">
        <v>24</v>
      </c>
      <c r="C363" s="488" t="s">
        <v>262</v>
      </c>
      <c r="D363" s="488">
        <v>1</v>
      </c>
      <c r="E363" s="174"/>
      <c r="F363" s="174"/>
      <c r="G363" s="175">
        <v>249.99</v>
      </c>
      <c r="H363" s="174">
        <v>1</v>
      </c>
      <c r="I363" s="175">
        <f>ROUND(G363-((G363*J363)/100),2)</f>
        <v>249.99</v>
      </c>
      <c r="J363" s="175">
        <f>K$6</f>
        <v>0</v>
      </c>
      <c r="K363" s="162">
        <f t="shared" si="106"/>
        <v>249.99</v>
      </c>
      <c r="L363" s="330"/>
      <c r="M363" s="330"/>
      <c r="N363" s="330"/>
      <c r="O363" s="330"/>
      <c r="P363" s="330"/>
      <c r="Q363" s="330"/>
      <c r="R363" s="330"/>
    </row>
    <row r="364" spans="1:18" ht="12.75" customHeight="1" x14ac:dyDescent="0.25">
      <c r="A364" s="488" t="s">
        <v>263</v>
      </c>
      <c r="B364" s="488" t="s">
        <v>26</v>
      </c>
      <c r="C364" s="488" t="s">
        <v>26</v>
      </c>
      <c r="D364" s="488">
        <v>4</v>
      </c>
      <c r="E364" s="174"/>
      <c r="F364" s="174"/>
      <c r="G364" s="175">
        <v>29.99</v>
      </c>
      <c r="H364" s="174">
        <v>4</v>
      </c>
      <c r="I364" s="175">
        <f>ROUND(G364-((G364*J364)/100),2)</f>
        <v>29.99</v>
      </c>
      <c r="J364" s="175">
        <f>K$7</f>
        <v>0</v>
      </c>
      <c r="K364" s="162">
        <f t="shared" si="106"/>
        <v>119.96</v>
      </c>
      <c r="L364" s="330"/>
      <c r="M364" s="330"/>
      <c r="N364" s="330"/>
      <c r="O364" s="330"/>
      <c r="P364" s="330"/>
      <c r="Q364" s="330"/>
      <c r="R364" s="330"/>
    </row>
    <row r="365" spans="1:18" ht="12.75" customHeight="1" x14ac:dyDescent="0.25">
      <c r="A365" s="226"/>
      <c r="B365" s="226"/>
      <c r="C365" s="226"/>
      <c r="D365" s="226"/>
      <c r="E365" s="300"/>
      <c r="F365" s="300"/>
      <c r="G365" s="301"/>
      <c r="H365" s="300"/>
      <c r="I365" s="301"/>
      <c r="J365" s="301"/>
      <c r="K365" s="302"/>
      <c r="L365" s="330"/>
      <c r="M365" s="330"/>
      <c r="N365" s="330"/>
      <c r="O365" s="330"/>
      <c r="P365" s="330"/>
      <c r="Q365" s="330"/>
      <c r="R365" s="330"/>
    </row>
    <row r="366" spans="1:18" s="203" customFormat="1" ht="12.75" customHeight="1" x14ac:dyDescent="0.25">
      <c r="A366" s="206"/>
      <c r="B366" s="501" t="s">
        <v>444</v>
      </c>
      <c r="C366" s="502" t="s">
        <v>39</v>
      </c>
      <c r="D366" s="502" t="s">
        <v>39</v>
      </c>
      <c r="E366" s="502" t="s">
        <v>39</v>
      </c>
      <c r="F366" s="502" t="s">
        <v>39</v>
      </c>
      <c r="G366" s="502" t="s">
        <v>39</v>
      </c>
      <c r="H366" s="502" t="s">
        <v>39</v>
      </c>
      <c r="I366" s="502" t="s">
        <v>39</v>
      </c>
      <c r="J366" s="502" t="s">
        <v>39</v>
      </c>
      <c r="K366" s="206"/>
      <c r="M366" s="204"/>
      <c r="N366" s="204">
        <f>SUM(K367:K370)</f>
        <v>4118.95</v>
      </c>
      <c r="O366" s="204"/>
      <c r="P366" s="204" t="s">
        <v>39</v>
      </c>
      <c r="Q366" s="204" t="s">
        <v>39</v>
      </c>
      <c r="R366" s="204" t="s">
        <v>39</v>
      </c>
    </row>
    <row r="367" spans="1:18" ht="12.75" customHeight="1" x14ac:dyDescent="0.25">
      <c r="A367" s="488" t="s">
        <v>258</v>
      </c>
      <c r="B367" s="488" t="s">
        <v>20</v>
      </c>
      <c r="C367" s="488" t="s">
        <v>20</v>
      </c>
      <c r="D367" s="488">
        <v>1</v>
      </c>
      <c r="E367" s="174"/>
      <c r="F367" s="174"/>
      <c r="G367" s="175">
        <v>3150</v>
      </c>
      <c r="H367" s="174">
        <v>1</v>
      </c>
      <c r="I367" s="175">
        <f>ROUND(G367-((G367*J367)/100),2)</f>
        <v>3150</v>
      </c>
      <c r="J367" s="175">
        <f>K$4</f>
        <v>0</v>
      </c>
      <c r="K367" s="162">
        <f t="shared" ref="K367:K370" si="107">H367*I367</f>
        <v>3150</v>
      </c>
      <c r="L367" s="330"/>
      <c r="M367" s="330"/>
      <c r="N367" s="330"/>
      <c r="O367" s="330"/>
      <c r="P367" s="330"/>
      <c r="Q367" s="330"/>
      <c r="R367" s="330"/>
    </row>
    <row r="368" spans="1:18" ht="12.75" customHeight="1" x14ac:dyDescent="0.25">
      <c r="A368" s="488" t="s">
        <v>260</v>
      </c>
      <c r="B368" s="488" t="s">
        <v>22</v>
      </c>
      <c r="C368" s="488" t="s">
        <v>442</v>
      </c>
      <c r="D368" s="488">
        <v>1</v>
      </c>
      <c r="E368" s="174"/>
      <c r="F368" s="174"/>
      <c r="G368" s="175">
        <v>599</v>
      </c>
      <c r="H368" s="174">
        <v>1</v>
      </c>
      <c r="I368" s="175">
        <f>ROUND(G368-((G368*J368)/100),2)</f>
        <v>599</v>
      </c>
      <c r="J368" s="175">
        <f>K$5</f>
        <v>0</v>
      </c>
      <c r="K368" s="162">
        <f t="shared" si="107"/>
        <v>599</v>
      </c>
      <c r="L368" s="330"/>
      <c r="M368" s="330"/>
      <c r="N368" s="330"/>
      <c r="O368" s="330"/>
      <c r="P368" s="330"/>
      <c r="Q368" s="330"/>
      <c r="R368" s="330"/>
    </row>
    <row r="369" spans="1:11" ht="12.75" customHeight="1" x14ac:dyDescent="0.25">
      <c r="A369" s="488" t="s">
        <v>261</v>
      </c>
      <c r="B369" s="488" t="s">
        <v>24</v>
      </c>
      <c r="C369" s="488" t="s">
        <v>262</v>
      </c>
      <c r="D369" s="488">
        <v>1</v>
      </c>
      <c r="E369" s="174"/>
      <c r="F369" s="174"/>
      <c r="G369" s="175">
        <v>249.99</v>
      </c>
      <c r="H369" s="174">
        <v>1</v>
      </c>
      <c r="I369" s="175">
        <f>ROUND(G369-((G369*J369)/100),2)</f>
        <v>249.99</v>
      </c>
      <c r="J369" s="175">
        <f>K$6</f>
        <v>0</v>
      </c>
      <c r="K369" s="162">
        <f t="shared" si="107"/>
        <v>249.99</v>
      </c>
    </row>
    <row r="370" spans="1:11" ht="12.75" customHeight="1" x14ac:dyDescent="0.25">
      <c r="A370" s="488" t="s">
        <v>263</v>
      </c>
      <c r="B370" s="488" t="s">
        <v>26</v>
      </c>
      <c r="C370" s="488" t="s">
        <v>26</v>
      </c>
      <c r="D370" s="488">
        <v>4</v>
      </c>
      <c r="E370" s="174"/>
      <c r="F370" s="174"/>
      <c r="G370" s="175">
        <v>29.99</v>
      </c>
      <c r="H370" s="174">
        <v>4</v>
      </c>
      <c r="I370" s="175">
        <f>ROUND(G370-((G370*J370)/100),2)</f>
        <v>29.99</v>
      </c>
      <c r="J370" s="175">
        <f>K$7</f>
        <v>0</v>
      </c>
      <c r="K370" s="162">
        <f t="shared" si="107"/>
        <v>119.96</v>
      </c>
    </row>
    <row r="371" spans="1:11" s="330" customFormat="1" ht="12.75" customHeight="1" thickBot="1" x14ac:dyDescent="0.3">
      <c r="A371" s="226"/>
      <c r="B371" s="226"/>
      <c r="C371" s="226"/>
      <c r="D371" s="226"/>
      <c r="E371" s="300"/>
      <c r="F371" s="300"/>
      <c r="G371" s="301"/>
      <c r="H371" s="300"/>
      <c r="I371" s="301"/>
      <c r="J371" s="301"/>
      <c r="K371" s="302"/>
    </row>
    <row r="372" spans="1:11" ht="12.75" customHeight="1" thickBot="1" x14ac:dyDescent="0.3">
      <c r="A372" s="330"/>
      <c r="B372" s="330"/>
      <c r="C372" s="330"/>
      <c r="D372" s="330"/>
      <c r="E372" s="330"/>
      <c r="F372" s="330"/>
      <c r="G372" s="330"/>
      <c r="H372" s="330"/>
      <c r="I372" s="446" t="s">
        <v>524</v>
      </c>
      <c r="J372" s="447"/>
      <c r="K372" s="407">
        <f>SUM(K14:K370)</f>
        <v>501255.54999999976</v>
      </c>
    </row>
    <row r="373" spans="1:11" ht="12.75" customHeight="1" x14ac:dyDescent="0.25">
      <c r="A373" s="330"/>
      <c r="B373" s="330"/>
      <c r="C373" s="330"/>
      <c r="D373" s="330"/>
      <c r="E373" s="330"/>
      <c r="F373" s="330"/>
      <c r="G373" s="330"/>
      <c r="H373" s="330"/>
      <c r="I373" s="330"/>
      <c r="J373" s="330"/>
      <c r="K373" s="330"/>
    </row>
    <row r="374" spans="1:11" ht="12.75" customHeight="1" x14ac:dyDescent="0.25">
      <c r="A374" s="330"/>
      <c r="B374" s="330"/>
      <c r="C374" s="330"/>
      <c r="D374" s="330"/>
      <c r="E374" s="330"/>
      <c r="F374" s="330"/>
      <c r="G374" s="330"/>
      <c r="H374" s="330"/>
      <c r="I374" s="330"/>
      <c r="J374" s="330"/>
      <c r="K374" s="330"/>
    </row>
    <row r="375" spans="1:11" ht="12.75" customHeight="1" x14ac:dyDescent="0.25">
      <c r="A375" s="330"/>
      <c r="B375" s="330"/>
      <c r="C375" s="330"/>
      <c r="D375" s="330"/>
      <c r="E375" s="330"/>
      <c r="F375" s="330"/>
      <c r="G375" s="330"/>
      <c r="H375" s="330"/>
      <c r="I375" s="330"/>
      <c r="J375" s="330"/>
      <c r="K375" s="330"/>
    </row>
    <row r="376" spans="1:11" ht="12.75" customHeight="1" x14ac:dyDescent="0.25">
      <c r="A376" s="330"/>
      <c r="B376" s="330"/>
      <c r="C376" s="330"/>
      <c r="D376" s="330"/>
      <c r="E376" s="330"/>
      <c r="F376" s="330"/>
      <c r="G376" s="330"/>
      <c r="H376" s="330"/>
      <c r="I376" s="330"/>
      <c r="J376" s="330"/>
      <c r="K376" s="330"/>
    </row>
    <row r="377" spans="1:11" ht="12.75" customHeight="1" x14ac:dyDescent="0.25">
      <c r="A377" s="330"/>
      <c r="B377" s="330"/>
      <c r="C377" s="330"/>
      <c r="D377" s="330"/>
      <c r="E377" s="330"/>
      <c r="F377" s="330"/>
      <c r="G377" s="330"/>
      <c r="H377" s="330"/>
      <c r="I377" s="330"/>
      <c r="J377" s="330"/>
      <c r="K377" s="330"/>
    </row>
  </sheetData>
  <mergeCells count="657">
    <mergeCell ref="A340:B340"/>
    <mergeCell ref="C340:D340"/>
    <mergeCell ref="A341:B341"/>
    <mergeCell ref="C341:D341"/>
    <mergeCell ref="A342:B342"/>
    <mergeCell ref="C342:D342"/>
    <mergeCell ref="A337:B337"/>
    <mergeCell ref="C337:D337"/>
    <mergeCell ref="A338:B338"/>
    <mergeCell ref="C338:D338"/>
    <mergeCell ref="A339:B339"/>
    <mergeCell ref="C339:D339"/>
    <mergeCell ref="A344:B344"/>
    <mergeCell ref="C344:D344"/>
    <mergeCell ref="A343:B343"/>
    <mergeCell ref="C343:D343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A331:B331"/>
    <mergeCell ref="C331:D331"/>
    <mergeCell ref="A332:B332"/>
    <mergeCell ref="A275:B275"/>
    <mergeCell ref="A276:B276"/>
    <mergeCell ref="C276:D276"/>
    <mergeCell ref="A263:B263"/>
    <mergeCell ref="A264:B264"/>
    <mergeCell ref="A265:B265"/>
    <mergeCell ref="A266:B266"/>
    <mergeCell ref="A267:B267"/>
    <mergeCell ref="C259:D259"/>
    <mergeCell ref="C260:D260"/>
    <mergeCell ref="A249:B249"/>
    <mergeCell ref="C249:D249"/>
    <mergeCell ref="C250:D250"/>
    <mergeCell ref="C251:D251"/>
    <mergeCell ref="A252:B252"/>
    <mergeCell ref="C252:D252"/>
    <mergeCell ref="A253:B253"/>
    <mergeCell ref="C253:D253"/>
    <mergeCell ref="A254:B254"/>
    <mergeCell ref="C254:D254"/>
    <mergeCell ref="C255:D255"/>
    <mergeCell ref="A256:B256"/>
    <mergeCell ref="C256:D256"/>
    <mergeCell ref="A257:B257"/>
    <mergeCell ref="C257:D257"/>
    <mergeCell ref="A258:B258"/>
    <mergeCell ref="C258:D258"/>
    <mergeCell ref="C133:D133"/>
    <mergeCell ref="C134:D134"/>
    <mergeCell ref="C135:D135"/>
    <mergeCell ref="C136:D136"/>
    <mergeCell ref="C137:D137"/>
    <mergeCell ref="C138:D138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A167:B16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C132:D13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17:B117"/>
    <mergeCell ref="C117:D117"/>
    <mergeCell ref="A112:B112"/>
    <mergeCell ref="C112:D112"/>
    <mergeCell ref="C113:D113"/>
    <mergeCell ref="C114:D114"/>
    <mergeCell ref="A115:B115"/>
    <mergeCell ref="C115:D115"/>
    <mergeCell ref="A116:B116"/>
    <mergeCell ref="C116:D116"/>
    <mergeCell ref="A110:B110"/>
    <mergeCell ref="C110:D110"/>
    <mergeCell ref="A111:B111"/>
    <mergeCell ref="C111:D111"/>
    <mergeCell ref="A113:B113"/>
    <mergeCell ref="A114:B114"/>
    <mergeCell ref="A351:B351"/>
    <mergeCell ref="C351:D351"/>
    <mergeCell ref="A282:B282"/>
    <mergeCell ref="C282:D282"/>
    <mergeCell ref="A283:B283"/>
    <mergeCell ref="C283:D283"/>
    <mergeCell ref="A284:B284"/>
    <mergeCell ref="C284:D284"/>
    <mergeCell ref="A278:B278"/>
    <mergeCell ref="C278:D278"/>
    <mergeCell ref="A279:B279"/>
    <mergeCell ref="C279:D279"/>
    <mergeCell ref="A281:B281"/>
    <mergeCell ref="C281:D281"/>
    <mergeCell ref="A350:B350"/>
    <mergeCell ref="C350:D350"/>
    <mergeCell ref="A345:B345"/>
    <mergeCell ref="C345:D345"/>
    <mergeCell ref="A335:B335"/>
    <mergeCell ref="C335:D335"/>
    <mergeCell ref="A336:B336"/>
    <mergeCell ref="C336:D336"/>
    <mergeCell ref="A330:J330"/>
    <mergeCell ref="C332:D332"/>
    <mergeCell ref="E277:F277"/>
    <mergeCell ref="G277:H277"/>
    <mergeCell ref="I277:J277"/>
    <mergeCell ref="A269:B269"/>
    <mergeCell ref="A270:B270"/>
    <mergeCell ref="A271:B271"/>
    <mergeCell ref="A272:B272"/>
    <mergeCell ref="A273:B273"/>
    <mergeCell ref="A274:B274"/>
    <mergeCell ref="C270:D270"/>
    <mergeCell ref="C271:D271"/>
    <mergeCell ref="C272:D272"/>
    <mergeCell ref="C273:D273"/>
    <mergeCell ref="C274:D274"/>
    <mergeCell ref="C275:D275"/>
    <mergeCell ref="A268:B268"/>
    <mergeCell ref="A250:B250"/>
    <mergeCell ref="A251:B251"/>
    <mergeCell ref="A259:B259"/>
    <mergeCell ref="A260:B260"/>
    <mergeCell ref="A261:B261"/>
    <mergeCell ref="A262:B262"/>
    <mergeCell ref="A255:B255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30:B230"/>
    <mergeCell ref="C230:D230"/>
    <mergeCell ref="A231:B231"/>
    <mergeCell ref="C231:D231"/>
    <mergeCell ref="A239:B239"/>
    <mergeCell ref="C239:D239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C222:D222"/>
    <mergeCell ref="A223:B223"/>
    <mergeCell ref="C223:D223"/>
    <mergeCell ref="A217:B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3:B213"/>
    <mergeCell ref="A214:B214"/>
    <mergeCell ref="A215:B215"/>
    <mergeCell ref="A216:B216"/>
    <mergeCell ref="A208:B208"/>
    <mergeCell ref="C208:D208"/>
    <mergeCell ref="A209:B209"/>
    <mergeCell ref="C209:D209"/>
    <mergeCell ref="A210:B210"/>
    <mergeCell ref="C210:D210"/>
    <mergeCell ref="C204:D204"/>
    <mergeCell ref="A205:B205"/>
    <mergeCell ref="C205:D205"/>
    <mergeCell ref="A206:B206"/>
    <mergeCell ref="C206:D206"/>
    <mergeCell ref="A207:B207"/>
    <mergeCell ref="C207:D207"/>
    <mergeCell ref="A147:B147"/>
    <mergeCell ref="C147:D147"/>
    <mergeCell ref="A200:B200"/>
    <mergeCell ref="C200:D200"/>
    <mergeCell ref="A201:B201"/>
    <mergeCell ref="C201:D201"/>
    <mergeCell ref="A202:B202"/>
    <mergeCell ref="C202:D202"/>
    <mergeCell ref="A204:B204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A144:B144"/>
    <mergeCell ref="C144:D144"/>
    <mergeCell ref="A145:B145"/>
    <mergeCell ref="C145:D145"/>
    <mergeCell ref="A146:B146"/>
    <mergeCell ref="C146:D146"/>
    <mergeCell ref="G140:H140"/>
    <mergeCell ref="I140:J140"/>
    <mergeCell ref="A141:B141"/>
    <mergeCell ref="C141:D141"/>
    <mergeCell ref="A142:B142"/>
    <mergeCell ref="C142:D142"/>
    <mergeCell ref="A143:B143"/>
    <mergeCell ref="A136:B136"/>
    <mergeCell ref="A137:B137"/>
    <mergeCell ref="A138:B138"/>
    <mergeCell ref="A139:B139"/>
    <mergeCell ref="C139:D139"/>
    <mergeCell ref="E140:F140"/>
    <mergeCell ref="A122:B122"/>
    <mergeCell ref="A123:B123"/>
    <mergeCell ref="A124:B124"/>
    <mergeCell ref="A125:B125"/>
    <mergeCell ref="A131:B131"/>
    <mergeCell ref="A132:B132"/>
    <mergeCell ref="A129:B129"/>
    <mergeCell ref="A130:B13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A105:B105"/>
    <mergeCell ref="C105:D105"/>
    <mergeCell ref="A106:B106"/>
    <mergeCell ref="C106:D106"/>
    <mergeCell ref="A94:B94"/>
    <mergeCell ref="C94:D94"/>
    <mergeCell ref="A95:B95"/>
    <mergeCell ref="C95:D95"/>
    <mergeCell ref="A103:B103"/>
    <mergeCell ref="C103:D103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369:B369"/>
    <mergeCell ref="C369:D369"/>
    <mergeCell ref="A370:B370"/>
    <mergeCell ref="C370:D370"/>
    <mergeCell ref="A63:B63"/>
    <mergeCell ref="C63:D63"/>
    <mergeCell ref="A64:B64"/>
    <mergeCell ref="C64:D64"/>
    <mergeCell ref="A65:B65"/>
    <mergeCell ref="C65:D65"/>
    <mergeCell ref="A364:B364"/>
    <mergeCell ref="C364:D364"/>
    <mergeCell ref="B366:J366"/>
    <mergeCell ref="A367:B367"/>
    <mergeCell ref="C367:D367"/>
    <mergeCell ref="A368:B368"/>
    <mergeCell ref="C368:D368"/>
    <mergeCell ref="B360:J360"/>
    <mergeCell ref="A361:B361"/>
    <mergeCell ref="C361:D361"/>
    <mergeCell ref="A362:B362"/>
    <mergeCell ref="C362:D362"/>
    <mergeCell ref="A363:B363"/>
    <mergeCell ref="C363:D363"/>
    <mergeCell ref="A356:B356"/>
    <mergeCell ref="C356:D356"/>
    <mergeCell ref="A357:B357"/>
    <mergeCell ref="C357:D357"/>
    <mergeCell ref="A358:B358"/>
    <mergeCell ref="C358:D358"/>
    <mergeCell ref="A352:B352"/>
    <mergeCell ref="C352:D352"/>
    <mergeCell ref="B354:J354"/>
    <mergeCell ref="A355:B355"/>
    <mergeCell ref="C355:D355"/>
    <mergeCell ref="A333:B333"/>
    <mergeCell ref="C333:D333"/>
    <mergeCell ref="A334:B334"/>
    <mergeCell ref="C334:D334"/>
    <mergeCell ref="A325:B325"/>
    <mergeCell ref="C325:D325"/>
    <mergeCell ref="A326:B326"/>
    <mergeCell ref="C326:D326"/>
    <mergeCell ref="A322:B322"/>
    <mergeCell ref="C322:D322"/>
    <mergeCell ref="A323:B323"/>
    <mergeCell ref="C323:D323"/>
    <mergeCell ref="A324:B324"/>
    <mergeCell ref="C324:D324"/>
    <mergeCell ref="A319:B319"/>
    <mergeCell ref="C319:D319"/>
    <mergeCell ref="A320:B320"/>
    <mergeCell ref="C320:D320"/>
    <mergeCell ref="A321:B321"/>
    <mergeCell ref="C321:D321"/>
    <mergeCell ref="A316:B316"/>
    <mergeCell ref="C316:D316"/>
    <mergeCell ref="A317:B317"/>
    <mergeCell ref="C317:D317"/>
    <mergeCell ref="A318:B318"/>
    <mergeCell ref="C318:D318"/>
    <mergeCell ref="A313:B313"/>
    <mergeCell ref="C313:D313"/>
    <mergeCell ref="A314:B314"/>
    <mergeCell ref="C314:D314"/>
    <mergeCell ref="A315:B315"/>
    <mergeCell ref="C315:D315"/>
    <mergeCell ref="A309:B309"/>
    <mergeCell ref="C309:D309"/>
    <mergeCell ref="A311:B311"/>
    <mergeCell ref="C311:D311"/>
    <mergeCell ref="A312:B312"/>
    <mergeCell ref="C312:D312"/>
    <mergeCell ref="A310:B310"/>
    <mergeCell ref="C310:D310"/>
    <mergeCell ref="A306:B306"/>
    <mergeCell ref="C306:D306"/>
    <mergeCell ref="A307:B307"/>
    <mergeCell ref="C307:D307"/>
    <mergeCell ref="A308:B308"/>
    <mergeCell ref="C308:D308"/>
    <mergeCell ref="A302:B302"/>
    <mergeCell ref="C302:D302"/>
    <mergeCell ref="A303:B303"/>
    <mergeCell ref="C303:D303"/>
    <mergeCell ref="A305:B305"/>
    <mergeCell ref="C305:D305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B288:J288"/>
    <mergeCell ref="A289:B289"/>
    <mergeCell ref="C289:D289"/>
    <mergeCell ref="A133:B133"/>
    <mergeCell ref="A134:B134"/>
    <mergeCell ref="A135:B135"/>
    <mergeCell ref="A126:B126"/>
    <mergeCell ref="A127:B127"/>
    <mergeCell ref="A128:B128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88:B188"/>
    <mergeCell ref="C188:D188"/>
    <mergeCell ref="A189:B189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6:B166"/>
    <mergeCell ref="C166:D166"/>
    <mergeCell ref="A168:B168"/>
    <mergeCell ref="C168:D168"/>
    <mergeCell ref="A169:B169"/>
    <mergeCell ref="C169:D169"/>
    <mergeCell ref="C167:D167"/>
    <mergeCell ref="A163:B163"/>
    <mergeCell ref="C163:D163"/>
    <mergeCell ref="A164:B164"/>
    <mergeCell ref="C164:D164"/>
    <mergeCell ref="A165:B165"/>
    <mergeCell ref="C165:D165"/>
    <mergeCell ref="A160:B160"/>
    <mergeCell ref="C160:D160"/>
    <mergeCell ref="A161:B161"/>
    <mergeCell ref="C161:D161"/>
    <mergeCell ref="A162:B162"/>
    <mergeCell ref="C162:D162"/>
    <mergeCell ref="A157:B157"/>
    <mergeCell ref="C157:D157"/>
    <mergeCell ref="A158:B158"/>
    <mergeCell ref="C158:D158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78:B78"/>
    <mergeCell ref="B151:J151"/>
    <mergeCell ref="A152:B152"/>
    <mergeCell ref="C152:D152"/>
    <mergeCell ref="A153:B153"/>
    <mergeCell ref="C153:D153"/>
    <mergeCell ref="A79:B79"/>
    <mergeCell ref="A80:B80"/>
    <mergeCell ref="A81:B81"/>
    <mergeCell ref="A85:B85"/>
    <mergeCell ref="C85:D85"/>
    <mergeCell ref="A86:B86"/>
    <mergeCell ref="C86:D86"/>
    <mergeCell ref="A87:B87"/>
    <mergeCell ref="C87:D87"/>
    <mergeCell ref="C81:D81"/>
    <mergeCell ref="A82:B82"/>
    <mergeCell ref="C82:D82"/>
    <mergeCell ref="A83:B83"/>
    <mergeCell ref="C83:D83"/>
    <mergeCell ref="A84:B84"/>
    <mergeCell ref="C84:D84"/>
    <mergeCell ref="A91:B91"/>
    <mergeCell ref="C91:D91"/>
    <mergeCell ref="A76:B76"/>
    <mergeCell ref="A77:B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7:B67"/>
    <mergeCell ref="C67:D67"/>
    <mergeCell ref="A68:B68"/>
    <mergeCell ref="C68:D68"/>
    <mergeCell ref="A61:B61"/>
    <mergeCell ref="C61:D61"/>
    <mergeCell ref="A58:B58"/>
    <mergeCell ref="C58:D58"/>
    <mergeCell ref="A59:B59"/>
    <mergeCell ref="C59:D59"/>
    <mergeCell ref="A60:B60"/>
    <mergeCell ref="C60:D60"/>
    <mergeCell ref="A66:B66"/>
    <mergeCell ref="A54:B54"/>
    <mergeCell ref="C54:D54"/>
    <mergeCell ref="A55:B55"/>
    <mergeCell ref="C55:D55"/>
    <mergeCell ref="A57:B57"/>
    <mergeCell ref="C57:D57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2:B32"/>
    <mergeCell ref="C32:D32"/>
    <mergeCell ref="A35:B35"/>
    <mergeCell ref="C35:D35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I372:J372"/>
    <mergeCell ref="A203:B203"/>
    <mergeCell ref="A280:B280"/>
    <mergeCell ref="I4:J4"/>
    <mergeCell ref="I5:J5"/>
    <mergeCell ref="I6:J6"/>
    <mergeCell ref="I7:J7"/>
    <mergeCell ref="A10:B10"/>
    <mergeCell ref="C10:D10"/>
    <mergeCell ref="A17:B17"/>
    <mergeCell ref="C17:D17"/>
    <mergeCell ref="A18:B18"/>
    <mergeCell ref="C18:D18"/>
    <mergeCell ref="A19:B19"/>
    <mergeCell ref="C19:D19"/>
    <mergeCell ref="A11:K11"/>
    <mergeCell ref="B14:J14"/>
    <mergeCell ref="A15:B15"/>
    <mergeCell ref="C15:D15"/>
    <mergeCell ref="A16:B16"/>
    <mergeCell ref="C16:D16"/>
    <mergeCell ref="A23:B23"/>
    <mergeCell ref="C23:D23"/>
    <mergeCell ref="A24:B24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8"/>
  <sheetViews>
    <sheetView zoomScaleNormal="100" zoomScaleSheetLayoutView="5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6" width="10.7109375" customWidth="1"/>
    <col min="7" max="7" width="15" bestFit="1" customWidth="1"/>
    <col min="8" max="8" width="3.710937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59.28515625" customWidth="1"/>
  </cols>
  <sheetData>
    <row r="1" spans="1:20" s="126" customFormat="1" ht="31.5" x14ac:dyDescent="0.25">
      <c r="A1" s="124"/>
      <c r="B1" s="125"/>
      <c r="C1" s="125"/>
      <c r="G1" s="31"/>
      <c r="I1" s="423"/>
      <c r="J1" s="124"/>
      <c r="K1" s="123" t="s">
        <v>2</v>
      </c>
      <c r="L1" s="123" t="s">
        <v>5</v>
      </c>
      <c r="M1" s="122"/>
      <c r="N1" s="123"/>
      <c r="O1" s="123"/>
      <c r="P1" s="124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409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12</v>
      </c>
      <c r="H4" s="7"/>
      <c r="I4" s="411"/>
      <c r="J4" s="7"/>
      <c r="K4" s="85">
        <v>7</v>
      </c>
      <c r="L4" s="85">
        <v>5</v>
      </c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>SUM(K5:O5)</f>
        <v>13</v>
      </c>
      <c r="H5" s="7"/>
      <c r="I5" s="411"/>
      <c r="J5" s="7"/>
      <c r="K5" s="85">
        <v>7</v>
      </c>
      <c r="L5" s="85">
        <v>6</v>
      </c>
      <c r="M5" s="85"/>
      <c r="N5" s="85"/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279</v>
      </c>
      <c r="G6" s="37">
        <f>SUM(K6:O6)</f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98">
        <f>(K9*$I9)+(K10*$I10)+(K11*$I11)+(K12*$I12)+(K13*$I13)+(K14*$I14)+(K15*$I15)+(K16*$I16)+(K17*$I17)+(K18*$I18)+(K19*$I19)+(K20*$I20)+(K21*$I21)+(K22*$I22)+(K23*$I23)+(K24*$I24)</f>
        <v>0</v>
      </c>
      <c r="L8" s="98">
        <f>(L9*$I9)+(L10*$I10)+(L11*$I11)+(L12*$I12)+(L13*$I13)+(L14*$I14)+(L15*$I15)+(L16*$I16)+(L17*$I17)+(L18*$I18)+(L19*$I19)+(L20*$I20)+(L21*$I21)+(L22*$I22)+(L23*$I23)+(L24*$I24)</f>
        <v>0</v>
      </c>
      <c r="M8" s="98">
        <f>(M9*$I9)+(M10*$I10)+(M11*$I11)+(M12*$I12)+(M13*$I13)+(M14*$I14)+(M15*$I15)+(M16*$I16)+(M17*$I17)+(M18*$I18)+(M19*$I19)+(M20*$I20)+(M21*$I21)+(M22*$I22)+(M23*$I23)+(M24*$I24)</f>
        <v>0</v>
      </c>
      <c r="N8" s="98">
        <f>(N9*$I9)+(N10*$I10)+(N11*$I11)+(N12*$I12)+(N13*$I13)+(N14*$I14)+(N15*$I15)+(N16*$I16)+(N17*$I17)+(N18*$I18)+(N19*$I19)+(N20*$I20)+(N21*$I21)+(N22*$I22)+(N23*$I23)+(N24*$I24)</f>
        <v>0</v>
      </c>
      <c r="O8" s="98">
        <f>(O9*$I9)+(O10*$I10)+(O11*$I11)+(O12*$I12)+(O13*$I13)+(O14*$I14)+(O15*$I15)+(O16*$I16)+(O17*$I17)+(O18*$I18)+(O19*$I19)+(O20*$I20)+(O21*$I21)+(O22*$I22)+(O23*$I23)+(O24*$I24)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18" si="1">SUM(K9:O9)</f>
        <v>0</v>
      </c>
      <c r="H9" s="7"/>
      <c r="I9" s="411"/>
      <c r="J9" s="7"/>
      <c r="K9" s="87">
        <v>0</v>
      </c>
      <c r="L9" s="87">
        <v>0</v>
      </c>
      <c r="M9" s="87"/>
      <c r="N9" s="87"/>
      <c r="O9" s="87"/>
      <c r="P9" s="7"/>
      <c r="Q9" s="9">
        <f t="shared" ref="Q9:Q18" si="2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1"/>
        <v>216</v>
      </c>
      <c r="H10" s="7"/>
      <c r="I10" s="411"/>
      <c r="J10" s="7"/>
      <c r="K10" s="87">
        <v>120</v>
      </c>
      <c r="L10" s="87">
        <v>96</v>
      </c>
      <c r="M10" s="87"/>
      <c r="N10" s="87"/>
      <c r="O10" s="87"/>
      <c r="P10" s="7"/>
      <c r="Q10" s="9">
        <f t="shared" si="2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1"/>
        <v>266</v>
      </c>
      <c r="H11" s="7"/>
      <c r="I11" s="411"/>
      <c r="J11" s="7"/>
      <c r="K11" s="87">
        <v>150</v>
      </c>
      <c r="L11" s="87">
        <v>116</v>
      </c>
      <c r="M11" s="87"/>
      <c r="N11" s="87"/>
      <c r="O11" s="87"/>
      <c r="P11" s="7"/>
      <c r="Q11" s="9">
        <f t="shared" si="2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1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2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1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2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1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2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1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2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1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2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1"/>
        <v>360</v>
      </c>
      <c r="H17" s="7"/>
      <c r="I17" s="411"/>
      <c r="J17" s="7"/>
      <c r="K17" s="88">
        <v>216</v>
      </c>
      <c r="L17" s="88">
        <v>144</v>
      </c>
      <c r="M17" s="88"/>
      <c r="N17" s="88"/>
      <c r="O17" s="88"/>
      <c r="P17" s="7"/>
      <c r="Q17" s="9">
        <f t="shared" si="2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1"/>
        <v>288</v>
      </c>
      <c r="H18" s="7"/>
      <c r="I18" s="411"/>
      <c r="J18" s="7"/>
      <c r="K18" s="88">
        <v>144</v>
      </c>
      <c r="L18" s="88">
        <v>144</v>
      </c>
      <c r="M18" s="88"/>
      <c r="N18" s="88"/>
      <c r="O18" s="88"/>
      <c r="P18" s="7"/>
      <c r="Q18" s="9">
        <f t="shared" si="2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>
        <v>0</v>
      </c>
      <c r="M19" s="339"/>
      <c r="N19" s="339"/>
      <c r="O19" s="339"/>
      <c r="P19" s="7"/>
      <c r="Q19" s="341">
        <v>0</v>
      </c>
      <c r="R19" s="329"/>
      <c r="S19" s="344" t="s">
        <v>445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>SUM(K20:O20)</f>
        <v>60</v>
      </c>
      <c r="H20" s="7"/>
      <c r="I20" s="411"/>
      <c r="J20" s="7"/>
      <c r="K20" s="88">
        <v>40</v>
      </c>
      <c r="L20" s="88">
        <v>20</v>
      </c>
      <c r="M20" s="88"/>
      <c r="N20" s="88"/>
      <c r="O20" s="88"/>
      <c r="P20" s="7"/>
      <c r="Q20" s="9">
        <f>(K20+L20+M20+N20+O20)*(I20)</f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>SUM(K21:O21)</f>
        <v>60</v>
      </c>
      <c r="H21" s="7"/>
      <c r="I21" s="411"/>
      <c r="J21" s="7"/>
      <c r="K21" s="88">
        <v>40</v>
      </c>
      <c r="L21" s="88">
        <v>20</v>
      </c>
      <c r="M21" s="88"/>
      <c r="N21" s="88"/>
      <c r="O21" s="88"/>
      <c r="P21" s="7"/>
      <c r="Q21" s="9">
        <f>(K21+L21+M21+N21+O21)*(I21)</f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>SUM(K22:O22)</f>
        <v>60</v>
      </c>
      <c r="H22" s="7"/>
      <c r="I22" s="411"/>
      <c r="J22" s="7"/>
      <c r="K22" s="88">
        <v>40</v>
      </c>
      <c r="L22" s="88">
        <v>20</v>
      </c>
      <c r="M22" s="88"/>
      <c r="N22" s="88"/>
      <c r="O22" s="88"/>
      <c r="P22" s="7"/>
      <c r="Q22" s="9">
        <f>(K22+L22+M22+N22+O22)*(I22)</f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>SUM(K23:O23)</f>
        <v>60</v>
      </c>
      <c r="H23" s="7"/>
      <c r="I23" s="411"/>
      <c r="J23" s="7"/>
      <c r="K23" s="88">
        <v>40</v>
      </c>
      <c r="L23" s="88">
        <v>20</v>
      </c>
      <c r="M23" s="88"/>
      <c r="N23" s="88"/>
      <c r="O23" s="88"/>
      <c r="P23" s="7"/>
      <c r="Q23" s="9">
        <f>(K23+L23+M23+N23+O23)*(I23)</f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>SUM(K24:O24)</f>
        <v>0</v>
      </c>
      <c r="H24" s="12"/>
      <c r="I24" s="412"/>
      <c r="J24" s="12"/>
      <c r="K24" s="89"/>
      <c r="L24" s="89"/>
      <c r="M24" s="89"/>
      <c r="N24" s="89"/>
      <c r="O24" s="89"/>
      <c r="P24" s="12"/>
      <c r="Q24" s="13">
        <f>(K24+L24+M24+N24+O24)*(I24)</f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99">
        <f>(K27*$I27)+(K28*$I28)+(K29*$I29)+(K30*$I30)+(K31*$I31)+(K32*$I32)+(K33*$I33)+(K34*$I34)+(K35*$I35)</f>
        <v>0</v>
      </c>
      <c r="L26" s="99">
        <f t="shared" ref="L26:O26" si="3">(L27*$I27)+(L28*$I28)+(L29*$I29)+(L30*$I30)+(L31*$I31)+(L32*$I32)+(L33*$I33)+(L34*$I34)+(L35*$I35)</f>
        <v>0</v>
      </c>
      <c r="M26" s="99">
        <f t="shared" si="3"/>
        <v>0</v>
      </c>
      <c r="N26" s="99">
        <f t="shared" si="3"/>
        <v>0</v>
      </c>
      <c r="O26" s="99">
        <f t="shared" si="3"/>
        <v>0</v>
      </c>
      <c r="P26" s="39"/>
      <c r="Q26" s="40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f t="shared" ref="G27:G35" si="4">SUM(K27:O27)</f>
        <v>60</v>
      </c>
      <c r="H27" s="7"/>
      <c r="I27" s="411"/>
      <c r="J27" s="7"/>
      <c r="K27" s="90">
        <f>20+32</f>
        <v>52</v>
      </c>
      <c r="L27" s="90">
        <v>8</v>
      </c>
      <c r="M27" s="90"/>
      <c r="N27" s="90"/>
      <c r="O27" s="90"/>
      <c r="P27" s="7"/>
      <c r="Q27" s="9">
        <f t="shared" ref="Q27:Q35" si="5">(K27+L27+M27+N27+O27)*(I27)</f>
        <v>0</v>
      </c>
      <c r="R27" s="329"/>
      <c r="S27" s="21"/>
      <c r="T27" s="97"/>
    </row>
    <row r="28" spans="1:20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si="4"/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5"/>
        <v>0</v>
      </c>
      <c r="R28" s="329"/>
      <c r="S28" s="21"/>
      <c r="T28" s="97"/>
    </row>
    <row r="29" spans="1:20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4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5"/>
        <v>0</v>
      </c>
      <c r="R29" s="329"/>
      <c r="S29" s="21"/>
      <c r="T29" s="97"/>
    </row>
    <row r="30" spans="1:20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4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5"/>
        <v>0</v>
      </c>
      <c r="R30" s="329"/>
      <c r="S30" s="21"/>
      <c r="T30" s="97"/>
    </row>
    <row r="31" spans="1:20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4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5"/>
        <v>0</v>
      </c>
      <c r="R31" s="329"/>
      <c r="S31" s="21"/>
      <c r="T31" s="97"/>
    </row>
    <row r="32" spans="1:20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4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5"/>
        <v>0</v>
      </c>
      <c r="R32" s="329"/>
      <c r="S32" s="21"/>
      <c r="T32" s="97"/>
    </row>
    <row r="33" spans="1:20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4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5"/>
        <v>0</v>
      </c>
      <c r="R33" s="329"/>
      <c r="S33" s="21"/>
      <c r="T33" s="97"/>
    </row>
    <row r="34" spans="1:20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4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5"/>
        <v>0</v>
      </c>
      <c r="R34" s="329"/>
      <c r="S34" s="21"/>
      <c r="T34" s="97"/>
    </row>
    <row r="35" spans="1:20" ht="15.75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4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5"/>
        <v>0</v>
      </c>
      <c r="R35" s="329"/>
      <c r="S35" s="21"/>
      <c r="T35" s="97"/>
    </row>
    <row r="36" spans="1:20" s="21" customFormat="1" ht="15.75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99">
        <f>(K38*$I38)+(K39*$I39)+(K40*$I40)+(K41*$I41)+(K42*$I42)+(K43*$I43)+(K44*$I44)+(K45*$I45)+(K46*$I46)</f>
        <v>0</v>
      </c>
      <c r="L37" s="99">
        <f t="shared" ref="L37:O37" si="6">(L38*$I38)+(L39*$I39)+(L40*$I40)+(L41*$I41)+(L42*$I42)+(L43*$I43)+(L44*$I44)+(L45*$I45)+(L46*$I46)</f>
        <v>0</v>
      </c>
      <c r="M37" s="99">
        <f t="shared" si="6"/>
        <v>0</v>
      </c>
      <c r="N37" s="99">
        <f t="shared" si="6"/>
        <v>0</v>
      </c>
      <c r="O37" s="99">
        <f t="shared" si="6"/>
        <v>0</v>
      </c>
      <c r="P37" s="39"/>
      <c r="Q37" s="40"/>
      <c r="S37" s="118"/>
      <c r="T37" s="119"/>
    </row>
    <row r="38" spans="1:20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7">SUM(K38:O38)</f>
        <v>18</v>
      </c>
      <c r="H38" s="7"/>
      <c r="I38" s="411"/>
      <c r="J38" s="7"/>
      <c r="K38" s="90">
        <f>12+6</f>
        <v>18</v>
      </c>
      <c r="L38" s="90"/>
      <c r="M38" s="90"/>
      <c r="N38" s="90"/>
      <c r="O38" s="90"/>
      <c r="P38" s="7"/>
      <c r="Q38" s="9">
        <f t="shared" ref="Q38:Q46" si="8">(K38+L38+M38+N38+O38)*(I38)</f>
        <v>0</v>
      </c>
      <c r="R38" s="329"/>
      <c r="S38" s="21"/>
      <c r="T38" s="97"/>
    </row>
    <row r="39" spans="1:20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7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8"/>
        <v>0</v>
      </c>
      <c r="R39" s="329"/>
      <c r="S39" s="21"/>
      <c r="T39" s="97"/>
    </row>
    <row r="40" spans="1:20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7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8"/>
        <v>0</v>
      </c>
      <c r="R40" s="329"/>
      <c r="S40" s="21"/>
      <c r="T40" s="97"/>
    </row>
    <row r="41" spans="1:20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7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8"/>
        <v>0</v>
      </c>
      <c r="R41" s="329"/>
      <c r="S41" s="21"/>
      <c r="T41" s="97"/>
    </row>
    <row r="42" spans="1:20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7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8"/>
        <v>0</v>
      </c>
      <c r="R42" s="329"/>
      <c r="S42" s="21"/>
      <c r="T42" s="97"/>
    </row>
    <row r="43" spans="1:20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7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8"/>
        <v>0</v>
      </c>
      <c r="R43" s="329"/>
      <c r="S43" s="21"/>
      <c r="T43" s="97"/>
    </row>
    <row r="44" spans="1:20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7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8"/>
        <v>0</v>
      </c>
      <c r="R44" s="329"/>
      <c r="S44" s="21"/>
      <c r="T44" s="97"/>
    </row>
    <row r="45" spans="1:20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7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8"/>
        <v>0</v>
      </c>
      <c r="R45" s="329"/>
      <c r="S45" s="21"/>
      <c r="T45" s="97"/>
    </row>
    <row r="46" spans="1:20" ht="15.75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7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8"/>
        <v>0</v>
      </c>
      <c r="R46" s="329"/>
      <c r="S46" s="21"/>
      <c r="T46" s="97"/>
    </row>
    <row r="47" spans="1:20" s="21" customFormat="1" ht="15.75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99">
        <f>(K49*$I49)+(K50*$I50)+(K51*$I51)+(K52*$I52)+(K53*$I53)+(K54*$I54)+(K55*$I55)+(K56*$I56)+(K57*$I57)</f>
        <v>0</v>
      </c>
      <c r="L48" s="99">
        <f t="shared" ref="L48:O48" si="9">(L49*$I49)+(L50*$I50)+(L51*$I51)+(L52*$I52)+(L53*$I53)+(L54*$I54)+(L55*$I55)+(L56*$I56)+(L57*$I57)</f>
        <v>0</v>
      </c>
      <c r="M48" s="99">
        <f t="shared" si="9"/>
        <v>0</v>
      </c>
      <c r="N48" s="99">
        <f t="shared" si="9"/>
        <v>0</v>
      </c>
      <c r="O48" s="99">
        <f t="shared" si="9"/>
        <v>0</v>
      </c>
      <c r="P48" s="39"/>
      <c r="Q48" s="40"/>
      <c r="S48" s="118"/>
      <c r="T48" s="119"/>
    </row>
    <row r="49" spans="1:20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0">SUM(K49:O49)</f>
        <v>0</v>
      </c>
      <c r="H49" s="7"/>
      <c r="I49" s="411"/>
      <c r="J49" s="7"/>
      <c r="K49" s="90"/>
      <c r="L49" s="90"/>
      <c r="M49" s="90"/>
      <c r="N49" s="90"/>
      <c r="O49" s="90"/>
      <c r="P49" s="7"/>
      <c r="Q49" s="9">
        <f t="shared" ref="Q49:Q57" si="11">(K49+L49+M49+N49+O49)*(I49)</f>
        <v>0</v>
      </c>
      <c r="R49" s="329"/>
      <c r="S49" s="21"/>
      <c r="T49" s="97"/>
    </row>
    <row r="50" spans="1:20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0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1"/>
        <v>0</v>
      </c>
      <c r="R50" s="329"/>
      <c r="S50" s="21"/>
      <c r="T50" s="97"/>
    </row>
    <row r="51" spans="1:20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0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1"/>
        <v>0</v>
      </c>
      <c r="R51" s="329"/>
      <c r="S51" s="21"/>
      <c r="T51" s="97"/>
    </row>
    <row r="52" spans="1:20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0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1"/>
        <v>0</v>
      </c>
      <c r="R52" s="329"/>
      <c r="S52" s="21"/>
      <c r="T52" s="97"/>
    </row>
    <row r="53" spans="1:20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0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1"/>
        <v>0</v>
      </c>
      <c r="R53" s="329"/>
      <c r="S53" s="21"/>
      <c r="T53" s="97"/>
    </row>
    <row r="54" spans="1:20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0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1"/>
        <v>0</v>
      </c>
      <c r="R54" s="329"/>
      <c r="S54" s="21"/>
      <c r="T54" s="97"/>
    </row>
    <row r="55" spans="1:20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0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1"/>
        <v>0</v>
      </c>
      <c r="R55" s="329"/>
      <c r="S55" s="21"/>
      <c r="T55" s="97"/>
    </row>
    <row r="56" spans="1:20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0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1"/>
        <v>0</v>
      </c>
      <c r="R56" s="329"/>
      <c r="S56" s="21"/>
      <c r="T56" s="97"/>
    </row>
    <row r="57" spans="1:20" ht="15.75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0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1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00">
        <f>(K60*$I60)+(K61*$I61)+(K62*$I62)+(K63*$I63)+(K64*$I64)+(K65*$I65)+(K66*$I66)+(K67*$I67)+(K68*$I68)</f>
        <v>0</v>
      </c>
      <c r="L59" s="100">
        <f t="shared" ref="L59:O59" si="12">(L60*$I60)+(L61*$I61)+(L62*$I62)+(L63*$I63)+(L64*$I64)+(L65*$I65)+(L66*$I66)+(L67*$I67)+(L68*$I68)</f>
        <v>0</v>
      </c>
      <c r="M59" s="100">
        <f t="shared" si="12"/>
        <v>0</v>
      </c>
      <c r="N59" s="100">
        <f t="shared" si="12"/>
        <v>0</v>
      </c>
      <c r="O59" s="100">
        <f t="shared" si="12"/>
        <v>0</v>
      </c>
      <c r="P59" s="39"/>
      <c r="Q59" s="40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f t="shared" ref="G60:G68" si="13">SUM(K60:O60)</f>
        <v>20</v>
      </c>
      <c r="H60" s="7"/>
      <c r="I60" s="411"/>
      <c r="J60" s="7"/>
      <c r="K60" s="93">
        <f>12+8</f>
        <v>20</v>
      </c>
      <c r="L60" s="93"/>
      <c r="M60" s="93"/>
      <c r="N60" s="93"/>
      <c r="O60" s="93"/>
      <c r="P60" s="7"/>
      <c r="Q60" s="9">
        <f t="shared" ref="Q60:Q68" si="14">(K60+L60+M60+N60+O60)*(I60)</f>
        <v>0</v>
      </c>
      <c r="R60" s="329"/>
      <c r="S60" s="21"/>
      <c r="T60" s="97"/>
    </row>
    <row r="61" spans="1:20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si="13"/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4"/>
        <v>0</v>
      </c>
      <c r="R61" s="329"/>
      <c r="S61" s="21"/>
      <c r="T61" s="97"/>
    </row>
    <row r="62" spans="1:20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3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4"/>
        <v>0</v>
      </c>
      <c r="R62" s="329"/>
      <c r="S62" s="21"/>
      <c r="T62" s="97"/>
    </row>
    <row r="63" spans="1:20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3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4"/>
        <v>0</v>
      </c>
      <c r="R63" s="329"/>
      <c r="S63" s="21"/>
      <c r="T63" s="97"/>
    </row>
    <row r="64" spans="1:20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3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4"/>
        <v>0</v>
      </c>
      <c r="R64" s="329"/>
      <c r="S64" s="97"/>
      <c r="T64" s="97"/>
    </row>
    <row r="65" spans="1:20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3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4"/>
        <v>0</v>
      </c>
      <c r="R65" s="329"/>
      <c r="S65" s="97"/>
      <c r="T65" s="97"/>
    </row>
    <row r="66" spans="1:20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3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4"/>
        <v>0</v>
      </c>
      <c r="R66" s="329"/>
      <c r="S66" s="97"/>
      <c r="T66" s="97"/>
    </row>
    <row r="67" spans="1:20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3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4"/>
        <v>0</v>
      </c>
      <c r="R67" s="329"/>
      <c r="S67" s="97"/>
      <c r="T67" s="97"/>
    </row>
    <row r="68" spans="1:20" ht="15.75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si="13"/>
        <v>0</v>
      </c>
      <c r="H68" s="12"/>
      <c r="I68" s="412"/>
      <c r="J68" s="12"/>
      <c r="K68" s="94"/>
      <c r="L68" s="94"/>
      <c r="M68" s="94"/>
      <c r="N68" s="94"/>
      <c r="O68" s="94"/>
      <c r="P68" s="12"/>
      <c r="Q68" s="13">
        <f t="shared" si="14"/>
        <v>0</v>
      </c>
      <c r="R68" s="329"/>
      <c r="S68" s="97"/>
      <c r="T68" s="97"/>
    </row>
    <row r="69" spans="1:20" s="7" customFormat="1" x14ac:dyDescent="0.25">
      <c r="I69" s="417"/>
      <c r="K69" s="96"/>
      <c r="L69" s="96"/>
      <c r="M69" s="96"/>
      <c r="N69" s="96"/>
      <c r="O69" s="96"/>
      <c r="S69" s="21"/>
      <c r="T69" s="21"/>
    </row>
    <row r="70" spans="1:20" s="7" customFormat="1" ht="15.75" thickBot="1" x14ac:dyDescent="0.3">
      <c r="I70" s="417"/>
      <c r="K70" s="96"/>
      <c r="L70" s="96"/>
      <c r="M70" s="96"/>
      <c r="N70" s="96"/>
      <c r="O70" s="96"/>
      <c r="S70" s="21"/>
      <c r="T70" s="21"/>
    </row>
    <row r="71" spans="1:20" s="47" customFormat="1" ht="15.75" x14ac:dyDescent="0.25">
      <c r="A71" s="48"/>
      <c r="B71" s="49" t="s">
        <v>357</v>
      </c>
      <c r="C71" s="49"/>
      <c r="D71" s="49"/>
      <c r="E71" s="49"/>
      <c r="F71" s="49"/>
      <c r="G71" s="49"/>
      <c r="H71" s="49"/>
      <c r="I71" s="418"/>
      <c r="J71" s="49"/>
      <c r="K71" s="101">
        <f>(K72*$I72)+(K73*$I73)+(K74*$I74)+(K75*$I75)+(K76*$I76)+(K77*$I77)+(K78*$I78)+(K79*$I79)+(K80*$I80)+(K81*$I81)+(K82*$I82)+(K83*$I83)+(K84*$I84)+(K85*$I85)+(K86*$I86)</f>
        <v>0</v>
      </c>
      <c r="L71" s="101">
        <f t="shared" ref="L71:O71" si="15">(L72*$I72)+(L73*$I73)+(L74*$I74)+(L75*$I75)+(L76*$I76)+(L77*$I77)+(L78*$I78)+(L79*$I79)+(L80*$I80)+(L81*$I81)+(L82*$I82)+(L83*$I83)+(L84*$I84)+(L85*$I85)+(L86*$I86)</f>
        <v>0</v>
      </c>
      <c r="M71" s="101">
        <f t="shared" si="15"/>
        <v>0</v>
      </c>
      <c r="N71" s="101">
        <f t="shared" si="15"/>
        <v>0</v>
      </c>
      <c r="O71" s="101">
        <f t="shared" si="15"/>
        <v>0</v>
      </c>
      <c r="P71" s="49"/>
      <c r="Q71" s="50"/>
      <c r="S71" s="51"/>
    </row>
    <row r="72" spans="1:20" x14ac:dyDescent="0.25">
      <c r="A72" s="34" t="s">
        <v>358</v>
      </c>
      <c r="B72" s="69" t="s">
        <v>359</v>
      </c>
      <c r="C72" s="80"/>
      <c r="D72" s="52"/>
      <c r="E72" s="1" t="s">
        <v>311</v>
      </c>
      <c r="F72" s="1" t="s">
        <v>286</v>
      </c>
      <c r="G72" s="1">
        <f t="shared" ref="G72:G83" si="16">SUM(K72:O72)</f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ref="Q72:Q86" si="17">(K72+L72+M72+N72+O72)*(I72)</f>
        <v>0</v>
      </c>
      <c r="R72" s="329"/>
      <c r="S72" s="97"/>
      <c r="T72" s="97"/>
    </row>
    <row r="73" spans="1:20" x14ac:dyDescent="0.25">
      <c r="A73" s="34" t="s">
        <v>360</v>
      </c>
      <c r="B73" s="69" t="s">
        <v>361</v>
      </c>
      <c r="C73" s="80"/>
      <c r="D73" s="52"/>
      <c r="E73" s="1" t="s">
        <v>362</v>
      </c>
      <c r="F73" s="1" t="s">
        <v>286</v>
      </c>
      <c r="G73" s="1">
        <f t="shared" si="16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7"/>
        <v>0</v>
      </c>
      <c r="R73" s="329"/>
      <c r="S73" s="97"/>
      <c r="T73" s="97"/>
    </row>
    <row r="74" spans="1:20" x14ac:dyDescent="0.25">
      <c r="A74" s="34" t="s">
        <v>363</v>
      </c>
      <c r="B74" s="69" t="s">
        <v>364</v>
      </c>
      <c r="C74" s="80"/>
      <c r="D74" s="52"/>
      <c r="E74" s="1" t="s">
        <v>4</v>
      </c>
      <c r="F74" s="1" t="s">
        <v>286</v>
      </c>
      <c r="G74" s="1">
        <f t="shared" si="16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7"/>
        <v>0</v>
      </c>
      <c r="R74" s="329"/>
      <c r="S74" s="97"/>
      <c r="T74" s="97"/>
    </row>
    <row r="75" spans="1:20" x14ac:dyDescent="0.25">
      <c r="A75" s="35" t="s">
        <v>365</v>
      </c>
      <c r="B75" s="70" t="s">
        <v>366</v>
      </c>
      <c r="C75" s="81"/>
      <c r="D75" s="52"/>
      <c r="E75" s="1" t="s">
        <v>311</v>
      </c>
      <c r="F75" s="1" t="s">
        <v>286</v>
      </c>
      <c r="G75" s="1">
        <f t="shared" si="16"/>
        <v>0</v>
      </c>
      <c r="H75" s="7"/>
      <c r="I75" s="411"/>
      <c r="J75" s="7"/>
      <c r="K75" s="85"/>
      <c r="L75" s="85"/>
      <c r="M75" s="85"/>
      <c r="N75" s="85"/>
      <c r="O75" s="443"/>
      <c r="P75" s="7"/>
      <c r="Q75" s="9">
        <f t="shared" si="17"/>
        <v>0</v>
      </c>
      <c r="R75" s="329"/>
      <c r="S75" s="97"/>
      <c r="T75" s="97"/>
    </row>
    <row r="76" spans="1:20" x14ac:dyDescent="0.25">
      <c r="A76" s="35" t="s">
        <v>367</v>
      </c>
      <c r="B76" s="70" t="s">
        <v>368</v>
      </c>
      <c r="C76" s="81"/>
      <c r="D76" s="52"/>
      <c r="E76" s="1" t="s">
        <v>4</v>
      </c>
      <c r="F76" s="1" t="s">
        <v>286</v>
      </c>
      <c r="G76" s="1">
        <f t="shared" si="16"/>
        <v>1</v>
      </c>
      <c r="H76" s="7"/>
      <c r="I76" s="424"/>
      <c r="J76" s="7"/>
      <c r="K76" s="85">
        <v>1</v>
      </c>
      <c r="L76" s="85"/>
      <c r="M76" s="85"/>
      <c r="N76" s="85"/>
      <c r="O76" s="443"/>
      <c r="P76" s="7"/>
      <c r="Q76" s="9">
        <f t="shared" si="17"/>
        <v>0</v>
      </c>
      <c r="R76" s="329"/>
      <c r="S76" s="97"/>
      <c r="T76" s="97"/>
    </row>
    <row r="77" spans="1:20" x14ac:dyDescent="0.25">
      <c r="A77" s="35" t="s">
        <v>369</v>
      </c>
      <c r="B77" s="70" t="s">
        <v>370</v>
      </c>
      <c r="C77" s="81"/>
      <c r="D77" s="52"/>
      <c r="E77" s="1" t="s">
        <v>296</v>
      </c>
      <c r="F77" s="1" t="s">
        <v>286</v>
      </c>
      <c r="G77" s="1">
        <f t="shared" si="16"/>
        <v>0</v>
      </c>
      <c r="H77" s="7"/>
      <c r="I77" s="411"/>
      <c r="J77" s="7"/>
      <c r="K77" s="85"/>
      <c r="L77" s="85"/>
      <c r="M77" s="85"/>
      <c r="N77" s="85"/>
      <c r="O77" s="443"/>
      <c r="P77" s="7"/>
      <c r="Q77" s="9">
        <f t="shared" si="17"/>
        <v>0</v>
      </c>
      <c r="R77" s="329"/>
      <c r="S77" s="97"/>
      <c r="T77" s="97"/>
    </row>
    <row r="78" spans="1:20" x14ac:dyDescent="0.25">
      <c r="A78" s="35" t="s">
        <v>371</v>
      </c>
      <c r="B78" s="70" t="s">
        <v>372</v>
      </c>
      <c r="C78" s="81"/>
      <c r="D78" s="52"/>
      <c r="E78" s="1" t="s">
        <v>296</v>
      </c>
      <c r="F78" s="1" t="s">
        <v>286</v>
      </c>
      <c r="G78" s="1">
        <f t="shared" si="16"/>
        <v>0</v>
      </c>
      <c r="H78" s="7"/>
      <c r="I78" s="411"/>
      <c r="J78" s="7"/>
      <c r="K78" s="85"/>
      <c r="L78" s="85"/>
      <c r="M78" s="85"/>
      <c r="N78" s="85"/>
      <c r="O78" s="443"/>
      <c r="P78" s="7"/>
      <c r="Q78" s="9">
        <f t="shared" si="17"/>
        <v>0</v>
      </c>
      <c r="R78" s="329"/>
      <c r="S78" s="97"/>
      <c r="T78" s="97"/>
    </row>
    <row r="79" spans="1:20" x14ac:dyDescent="0.25">
      <c r="A79" s="35" t="s">
        <v>373</v>
      </c>
      <c r="B79" s="70" t="s">
        <v>374</v>
      </c>
      <c r="C79" s="81"/>
      <c r="D79" s="52"/>
      <c r="E79" s="1" t="s">
        <v>311</v>
      </c>
      <c r="F79" s="1" t="s">
        <v>286</v>
      </c>
      <c r="G79" s="1">
        <f t="shared" si="16"/>
        <v>1</v>
      </c>
      <c r="H79" s="7"/>
      <c r="I79" s="411"/>
      <c r="J79" s="7"/>
      <c r="K79" s="85">
        <v>1</v>
      </c>
      <c r="L79" s="85"/>
      <c r="M79" s="85"/>
      <c r="N79" s="85"/>
      <c r="O79" s="443"/>
      <c r="P79" s="7"/>
      <c r="Q79" s="9">
        <f t="shared" si="17"/>
        <v>0</v>
      </c>
      <c r="R79" s="329"/>
      <c r="S79" s="97"/>
      <c r="T79" s="97"/>
    </row>
    <row r="80" spans="1:20" x14ac:dyDescent="0.25">
      <c r="A80" s="35" t="s">
        <v>375</v>
      </c>
      <c r="B80" s="70" t="s">
        <v>376</v>
      </c>
      <c r="C80" s="81"/>
      <c r="D80" s="52"/>
      <c r="E80" s="1" t="s">
        <v>311</v>
      </c>
      <c r="F80" s="1" t="s">
        <v>286</v>
      </c>
      <c r="G80" s="1">
        <f t="shared" si="16"/>
        <v>0</v>
      </c>
      <c r="H80" s="7"/>
      <c r="I80" s="411"/>
      <c r="J80" s="7"/>
      <c r="K80" s="85"/>
      <c r="L80" s="85"/>
      <c r="M80" s="85"/>
      <c r="N80" s="85"/>
      <c r="O80" s="443"/>
      <c r="P80" s="7"/>
      <c r="Q80" s="9">
        <f t="shared" si="17"/>
        <v>0</v>
      </c>
      <c r="R80" s="329"/>
      <c r="S80" s="97"/>
      <c r="T80" s="97"/>
    </row>
    <row r="81" spans="1:20" x14ac:dyDescent="0.25">
      <c r="A81" s="136" t="s">
        <v>377</v>
      </c>
      <c r="B81" s="142" t="s">
        <v>378</v>
      </c>
      <c r="C81" s="137"/>
      <c r="D81" s="138"/>
      <c r="E81" s="139" t="s">
        <v>292</v>
      </c>
      <c r="F81" s="139" t="s">
        <v>286</v>
      </c>
      <c r="G81" s="1">
        <f t="shared" si="16"/>
        <v>0</v>
      </c>
      <c r="H81" s="7"/>
      <c r="I81" s="419"/>
      <c r="J81" s="7"/>
      <c r="K81" s="140"/>
      <c r="L81" s="140"/>
      <c r="M81" s="140"/>
      <c r="N81" s="140"/>
      <c r="O81" s="353"/>
      <c r="P81" s="7"/>
      <c r="Q81" s="141">
        <f t="shared" si="17"/>
        <v>0</v>
      </c>
      <c r="R81" s="329"/>
      <c r="S81" s="329"/>
      <c r="T81" s="329"/>
    </row>
    <row r="82" spans="1:20" x14ac:dyDescent="0.25">
      <c r="A82" s="136" t="s">
        <v>379</v>
      </c>
      <c r="B82" s="142" t="s">
        <v>380</v>
      </c>
      <c r="C82" s="137"/>
      <c r="D82" s="138"/>
      <c r="E82" s="139" t="s">
        <v>292</v>
      </c>
      <c r="F82" s="139" t="s">
        <v>286</v>
      </c>
      <c r="G82" s="1">
        <f t="shared" si="16"/>
        <v>30</v>
      </c>
      <c r="H82" s="7"/>
      <c r="I82" s="419"/>
      <c r="J82" s="7"/>
      <c r="K82" s="140">
        <v>30</v>
      </c>
      <c r="L82" s="140"/>
      <c r="M82" s="140"/>
      <c r="N82" s="140"/>
      <c r="O82" s="353"/>
      <c r="P82" s="7"/>
      <c r="Q82" s="141">
        <f t="shared" si="17"/>
        <v>0</v>
      </c>
      <c r="R82" s="329"/>
      <c r="S82" s="329"/>
      <c r="T82" s="329"/>
    </row>
    <row r="83" spans="1:20" x14ac:dyDescent="0.25">
      <c r="A83" s="136" t="s">
        <v>381</v>
      </c>
      <c r="B83" s="142" t="s">
        <v>382</v>
      </c>
      <c r="C83" s="137"/>
      <c r="D83" s="138"/>
      <c r="E83" s="139" t="s">
        <v>292</v>
      </c>
      <c r="F83" s="139" t="s">
        <v>286</v>
      </c>
      <c r="G83" s="1">
        <f t="shared" si="16"/>
        <v>0</v>
      </c>
      <c r="H83" s="7"/>
      <c r="I83" s="419"/>
      <c r="J83" s="7"/>
      <c r="K83" s="140"/>
      <c r="L83" s="140"/>
      <c r="M83" s="140"/>
      <c r="N83" s="140"/>
      <c r="O83" s="353"/>
      <c r="P83" s="7"/>
      <c r="Q83" s="141">
        <f t="shared" si="17"/>
        <v>0</v>
      </c>
      <c r="R83" s="329"/>
      <c r="S83" s="329"/>
      <c r="T83" s="329"/>
    </row>
    <row r="84" spans="1:20" s="313" customFormat="1" x14ac:dyDescent="0.25">
      <c r="A84" s="314" t="s">
        <v>383</v>
      </c>
      <c r="B84" s="496" t="s">
        <v>384</v>
      </c>
      <c r="C84" s="497"/>
      <c r="D84" s="498"/>
      <c r="E84" s="139" t="s">
        <v>385</v>
      </c>
      <c r="F84" s="139" t="s">
        <v>286</v>
      </c>
      <c r="G84" s="139">
        <v>0</v>
      </c>
      <c r="H84" s="7"/>
      <c r="I84" s="419"/>
      <c r="J84" s="7"/>
      <c r="K84" s="140"/>
      <c r="L84" s="140"/>
      <c r="M84" s="140"/>
      <c r="N84" s="140"/>
      <c r="O84" s="353"/>
      <c r="P84" s="7"/>
      <c r="Q84" s="141">
        <f t="shared" si="17"/>
        <v>0</v>
      </c>
      <c r="R84" s="329"/>
      <c r="S84" s="329"/>
      <c r="T84" s="329"/>
    </row>
    <row r="85" spans="1:20" s="313" customFormat="1" x14ac:dyDescent="0.25">
      <c r="A85" s="314" t="s">
        <v>386</v>
      </c>
      <c r="B85" s="496" t="s">
        <v>387</v>
      </c>
      <c r="C85" s="497"/>
      <c r="D85" s="498"/>
      <c r="E85" s="139" t="s">
        <v>388</v>
      </c>
      <c r="F85" s="139" t="s">
        <v>286</v>
      </c>
      <c r="G85" s="139">
        <v>0</v>
      </c>
      <c r="H85" s="7"/>
      <c r="I85" s="419"/>
      <c r="J85" s="7"/>
      <c r="K85" s="140">
        <v>30</v>
      </c>
      <c r="L85" s="140"/>
      <c r="M85" s="140"/>
      <c r="N85" s="140"/>
      <c r="O85" s="353"/>
      <c r="P85" s="7"/>
      <c r="Q85" s="141">
        <f t="shared" si="17"/>
        <v>0</v>
      </c>
      <c r="R85" s="329"/>
      <c r="S85" s="329"/>
      <c r="T85" s="329"/>
    </row>
    <row r="86" spans="1:20" s="313" customFormat="1" ht="15.75" thickBot="1" x14ac:dyDescent="0.3">
      <c r="A86" s="36" t="s">
        <v>389</v>
      </c>
      <c r="B86" s="71" t="s">
        <v>390</v>
      </c>
      <c r="C86" s="82"/>
      <c r="D86" s="60"/>
      <c r="E86" s="37" t="s">
        <v>391</v>
      </c>
      <c r="F86" s="37" t="s">
        <v>286</v>
      </c>
      <c r="G86" s="37">
        <f>SUM(K86:O86)</f>
        <v>3</v>
      </c>
      <c r="H86" s="12"/>
      <c r="I86" s="412"/>
      <c r="J86" s="12"/>
      <c r="K86" s="95">
        <v>2</v>
      </c>
      <c r="L86" s="95">
        <v>1</v>
      </c>
      <c r="M86" s="95"/>
      <c r="N86" s="95"/>
      <c r="O86" s="354"/>
      <c r="P86" s="12"/>
      <c r="Q86" s="13">
        <f t="shared" si="17"/>
        <v>0</v>
      </c>
    </row>
    <row r="87" spans="1:20" ht="15.75" thickBot="1" x14ac:dyDescent="0.3"/>
    <row r="88" spans="1:20" ht="15.75" thickBot="1" x14ac:dyDescent="0.3">
      <c r="N88" s="499" t="s">
        <v>524</v>
      </c>
      <c r="O88" s="500"/>
      <c r="P88" s="421"/>
      <c r="Q88" s="422">
        <f>SUM(Q3:Q87)</f>
        <v>0</v>
      </c>
    </row>
  </sheetData>
  <mergeCells count="3">
    <mergeCell ref="B84:D84"/>
    <mergeCell ref="B85:D85"/>
    <mergeCell ref="N88:O88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82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style="285" customWidth="1"/>
    <col min="2" max="2" width="7.85546875" style="285" customWidth="1"/>
    <col min="3" max="3" width="14.85546875" style="285" customWidth="1"/>
    <col min="4" max="4" width="23.42578125" style="285" customWidth="1"/>
    <col min="5" max="5" width="9.42578125" style="285" customWidth="1"/>
    <col min="6" max="6" width="7.85546875" style="285" customWidth="1"/>
    <col min="7" max="7" width="13.7109375" style="285" customWidth="1"/>
    <col min="8" max="8" width="9.7109375" style="285" customWidth="1"/>
    <col min="9" max="9" width="13.7109375" style="285" customWidth="1"/>
    <col min="10" max="10" width="7" style="285" customWidth="1"/>
    <col min="11" max="11" width="13.7109375" style="285" customWidth="1"/>
    <col min="12" max="19" width="0" style="285" hidden="1" customWidth="1"/>
    <col min="20" max="256" width="14.85546875" style="285"/>
    <col min="257" max="257" width="14.85546875" style="285" customWidth="1"/>
    <col min="258" max="258" width="7.85546875" style="285" customWidth="1"/>
    <col min="259" max="259" width="14.85546875" style="285" customWidth="1"/>
    <col min="260" max="260" width="23.42578125" style="285" customWidth="1"/>
    <col min="261" max="262" width="7.85546875" style="285" customWidth="1"/>
    <col min="263" max="263" width="13.7109375" style="285" customWidth="1"/>
    <col min="264" max="264" width="9.7109375" style="285" customWidth="1"/>
    <col min="265" max="265" width="13.7109375" style="285" customWidth="1"/>
    <col min="266" max="266" width="7" style="285" customWidth="1"/>
    <col min="267" max="267" width="13.7109375" style="285" customWidth="1"/>
    <col min="268" max="512" width="14.85546875" style="285"/>
    <col min="513" max="513" width="14.85546875" style="285" customWidth="1"/>
    <col min="514" max="514" width="7.85546875" style="285" customWidth="1"/>
    <col min="515" max="515" width="14.85546875" style="285" customWidth="1"/>
    <col min="516" max="516" width="23.42578125" style="285" customWidth="1"/>
    <col min="517" max="518" width="7.85546875" style="285" customWidth="1"/>
    <col min="519" max="519" width="13.7109375" style="285" customWidth="1"/>
    <col min="520" max="520" width="9.7109375" style="285" customWidth="1"/>
    <col min="521" max="521" width="13.7109375" style="285" customWidth="1"/>
    <col min="522" max="522" width="7" style="285" customWidth="1"/>
    <col min="523" max="523" width="13.7109375" style="285" customWidth="1"/>
    <col min="524" max="768" width="14.85546875" style="285"/>
    <col min="769" max="769" width="14.85546875" style="285" customWidth="1"/>
    <col min="770" max="770" width="7.85546875" style="285" customWidth="1"/>
    <col min="771" max="771" width="14.85546875" style="285" customWidth="1"/>
    <col min="772" max="772" width="23.42578125" style="285" customWidth="1"/>
    <col min="773" max="774" width="7.85546875" style="285" customWidth="1"/>
    <col min="775" max="775" width="13.7109375" style="285" customWidth="1"/>
    <col min="776" max="776" width="9.7109375" style="285" customWidth="1"/>
    <col min="777" max="777" width="13.7109375" style="285" customWidth="1"/>
    <col min="778" max="778" width="7" style="285" customWidth="1"/>
    <col min="779" max="779" width="13.7109375" style="285" customWidth="1"/>
    <col min="780" max="1024" width="14.85546875" style="285"/>
    <col min="1025" max="1025" width="14.85546875" style="285" customWidth="1"/>
    <col min="1026" max="1026" width="7.85546875" style="285" customWidth="1"/>
    <col min="1027" max="1027" width="14.85546875" style="285" customWidth="1"/>
    <col min="1028" max="1028" width="23.42578125" style="285" customWidth="1"/>
    <col min="1029" max="1030" width="7.85546875" style="285" customWidth="1"/>
    <col min="1031" max="1031" width="13.7109375" style="285" customWidth="1"/>
    <col min="1032" max="1032" width="9.7109375" style="285" customWidth="1"/>
    <col min="1033" max="1033" width="13.7109375" style="285" customWidth="1"/>
    <col min="1034" max="1034" width="7" style="285" customWidth="1"/>
    <col min="1035" max="1035" width="13.7109375" style="285" customWidth="1"/>
    <col min="1036" max="1280" width="14.85546875" style="285"/>
    <col min="1281" max="1281" width="14.85546875" style="285" customWidth="1"/>
    <col min="1282" max="1282" width="7.85546875" style="285" customWidth="1"/>
    <col min="1283" max="1283" width="14.85546875" style="285" customWidth="1"/>
    <col min="1284" max="1284" width="23.42578125" style="285" customWidth="1"/>
    <col min="1285" max="1286" width="7.85546875" style="285" customWidth="1"/>
    <col min="1287" max="1287" width="13.7109375" style="285" customWidth="1"/>
    <col min="1288" max="1288" width="9.7109375" style="285" customWidth="1"/>
    <col min="1289" max="1289" width="13.7109375" style="285" customWidth="1"/>
    <col min="1290" max="1290" width="7" style="285" customWidth="1"/>
    <col min="1291" max="1291" width="13.7109375" style="285" customWidth="1"/>
    <col min="1292" max="1536" width="14.85546875" style="285"/>
    <col min="1537" max="1537" width="14.85546875" style="285" customWidth="1"/>
    <col min="1538" max="1538" width="7.85546875" style="285" customWidth="1"/>
    <col min="1539" max="1539" width="14.85546875" style="285" customWidth="1"/>
    <col min="1540" max="1540" width="23.42578125" style="285" customWidth="1"/>
    <col min="1541" max="1542" width="7.85546875" style="285" customWidth="1"/>
    <col min="1543" max="1543" width="13.7109375" style="285" customWidth="1"/>
    <col min="1544" max="1544" width="9.7109375" style="285" customWidth="1"/>
    <col min="1545" max="1545" width="13.7109375" style="285" customWidth="1"/>
    <col min="1546" max="1546" width="7" style="285" customWidth="1"/>
    <col min="1547" max="1547" width="13.7109375" style="285" customWidth="1"/>
    <col min="1548" max="1792" width="14.85546875" style="285"/>
    <col min="1793" max="1793" width="14.85546875" style="285" customWidth="1"/>
    <col min="1794" max="1794" width="7.85546875" style="285" customWidth="1"/>
    <col min="1795" max="1795" width="14.85546875" style="285" customWidth="1"/>
    <col min="1796" max="1796" width="23.42578125" style="285" customWidth="1"/>
    <col min="1797" max="1798" width="7.85546875" style="285" customWidth="1"/>
    <col min="1799" max="1799" width="13.7109375" style="285" customWidth="1"/>
    <col min="1800" max="1800" width="9.7109375" style="285" customWidth="1"/>
    <col min="1801" max="1801" width="13.7109375" style="285" customWidth="1"/>
    <col min="1802" max="1802" width="7" style="285" customWidth="1"/>
    <col min="1803" max="1803" width="13.7109375" style="285" customWidth="1"/>
    <col min="1804" max="2048" width="14.85546875" style="285"/>
    <col min="2049" max="2049" width="14.85546875" style="285" customWidth="1"/>
    <col min="2050" max="2050" width="7.85546875" style="285" customWidth="1"/>
    <col min="2051" max="2051" width="14.85546875" style="285" customWidth="1"/>
    <col min="2052" max="2052" width="23.42578125" style="285" customWidth="1"/>
    <col min="2053" max="2054" width="7.85546875" style="285" customWidth="1"/>
    <col min="2055" max="2055" width="13.7109375" style="285" customWidth="1"/>
    <col min="2056" max="2056" width="9.7109375" style="285" customWidth="1"/>
    <col min="2057" max="2057" width="13.7109375" style="285" customWidth="1"/>
    <col min="2058" max="2058" width="7" style="285" customWidth="1"/>
    <col min="2059" max="2059" width="13.7109375" style="285" customWidth="1"/>
    <col min="2060" max="2304" width="14.85546875" style="285"/>
    <col min="2305" max="2305" width="14.85546875" style="285" customWidth="1"/>
    <col min="2306" max="2306" width="7.85546875" style="285" customWidth="1"/>
    <col min="2307" max="2307" width="14.85546875" style="285" customWidth="1"/>
    <col min="2308" max="2308" width="23.42578125" style="285" customWidth="1"/>
    <col min="2309" max="2310" width="7.85546875" style="285" customWidth="1"/>
    <col min="2311" max="2311" width="13.7109375" style="285" customWidth="1"/>
    <col min="2312" max="2312" width="9.7109375" style="285" customWidth="1"/>
    <col min="2313" max="2313" width="13.7109375" style="285" customWidth="1"/>
    <col min="2314" max="2314" width="7" style="285" customWidth="1"/>
    <col min="2315" max="2315" width="13.7109375" style="285" customWidth="1"/>
    <col min="2316" max="2560" width="14.85546875" style="285"/>
    <col min="2561" max="2561" width="14.85546875" style="285" customWidth="1"/>
    <col min="2562" max="2562" width="7.85546875" style="285" customWidth="1"/>
    <col min="2563" max="2563" width="14.85546875" style="285" customWidth="1"/>
    <col min="2564" max="2564" width="23.42578125" style="285" customWidth="1"/>
    <col min="2565" max="2566" width="7.85546875" style="285" customWidth="1"/>
    <col min="2567" max="2567" width="13.7109375" style="285" customWidth="1"/>
    <col min="2568" max="2568" width="9.7109375" style="285" customWidth="1"/>
    <col min="2569" max="2569" width="13.7109375" style="285" customWidth="1"/>
    <col min="2570" max="2570" width="7" style="285" customWidth="1"/>
    <col min="2571" max="2571" width="13.7109375" style="285" customWidth="1"/>
    <col min="2572" max="2816" width="14.85546875" style="285"/>
    <col min="2817" max="2817" width="14.85546875" style="285" customWidth="1"/>
    <col min="2818" max="2818" width="7.85546875" style="285" customWidth="1"/>
    <col min="2819" max="2819" width="14.85546875" style="285" customWidth="1"/>
    <col min="2820" max="2820" width="23.42578125" style="285" customWidth="1"/>
    <col min="2821" max="2822" width="7.85546875" style="285" customWidth="1"/>
    <col min="2823" max="2823" width="13.7109375" style="285" customWidth="1"/>
    <col min="2824" max="2824" width="9.7109375" style="285" customWidth="1"/>
    <col min="2825" max="2825" width="13.7109375" style="285" customWidth="1"/>
    <col min="2826" max="2826" width="7" style="285" customWidth="1"/>
    <col min="2827" max="2827" width="13.7109375" style="285" customWidth="1"/>
    <col min="2828" max="3072" width="14.85546875" style="285"/>
    <col min="3073" max="3073" width="14.85546875" style="285" customWidth="1"/>
    <col min="3074" max="3074" width="7.85546875" style="285" customWidth="1"/>
    <col min="3075" max="3075" width="14.85546875" style="285" customWidth="1"/>
    <col min="3076" max="3076" width="23.42578125" style="285" customWidth="1"/>
    <col min="3077" max="3078" width="7.85546875" style="285" customWidth="1"/>
    <col min="3079" max="3079" width="13.7109375" style="285" customWidth="1"/>
    <col min="3080" max="3080" width="9.7109375" style="285" customWidth="1"/>
    <col min="3081" max="3081" width="13.7109375" style="285" customWidth="1"/>
    <col min="3082" max="3082" width="7" style="285" customWidth="1"/>
    <col min="3083" max="3083" width="13.7109375" style="285" customWidth="1"/>
    <col min="3084" max="3328" width="14.85546875" style="285"/>
    <col min="3329" max="3329" width="14.85546875" style="285" customWidth="1"/>
    <col min="3330" max="3330" width="7.85546875" style="285" customWidth="1"/>
    <col min="3331" max="3331" width="14.85546875" style="285" customWidth="1"/>
    <col min="3332" max="3332" width="23.42578125" style="285" customWidth="1"/>
    <col min="3333" max="3334" width="7.85546875" style="285" customWidth="1"/>
    <col min="3335" max="3335" width="13.7109375" style="285" customWidth="1"/>
    <col min="3336" max="3336" width="9.7109375" style="285" customWidth="1"/>
    <col min="3337" max="3337" width="13.7109375" style="285" customWidth="1"/>
    <col min="3338" max="3338" width="7" style="285" customWidth="1"/>
    <col min="3339" max="3339" width="13.7109375" style="285" customWidth="1"/>
    <col min="3340" max="3584" width="14.85546875" style="285"/>
    <col min="3585" max="3585" width="14.85546875" style="285" customWidth="1"/>
    <col min="3586" max="3586" width="7.85546875" style="285" customWidth="1"/>
    <col min="3587" max="3587" width="14.85546875" style="285" customWidth="1"/>
    <col min="3588" max="3588" width="23.42578125" style="285" customWidth="1"/>
    <col min="3589" max="3590" width="7.85546875" style="285" customWidth="1"/>
    <col min="3591" max="3591" width="13.7109375" style="285" customWidth="1"/>
    <col min="3592" max="3592" width="9.7109375" style="285" customWidth="1"/>
    <col min="3593" max="3593" width="13.7109375" style="285" customWidth="1"/>
    <col min="3594" max="3594" width="7" style="285" customWidth="1"/>
    <col min="3595" max="3595" width="13.7109375" style="285" customWidth="1"/>
    <col min="3596" max="3840" width="14.85546875" style="285"/>
    <col min="3841" max="3841" width="14.85546875" style="285" customWidth="1"/>
    <col min="3842" max="3842" width="7.85546875" style="285" customWidth="1"/>
    <col min="3843" max="3843" width="14.85546875" style="285" customWidth="1"/>
    <col min="3844" max="3844" width="23.42578125" style="285" customWidth="1"/>
    <col min="3845" max="3846" width="7.85546875" style="285" customWidth="1"/>
    <col min="3847" max="3847" width="13.7109375" style="285" customWidth="1"/>
    <col min="3848" max="3848" width="9.7109375" style="285" customWidth="1"/>
    <col min="3849" max="3849" width="13.7109375" style="285" customWidth="1"/>
    <col min="3850" max="3850" width="7" style="285" customWidth="1"/>
    <col min="3851" max="3851" width="13.7109375" style="285" customWidth="1"/>
    <col min="3852" max="4096" width="14.85546875" style="285"/>
    <col min="4097" max="4097" width="14.85546875" style="285" customWidth="1"/>
    <col min="4098" max="4098" width="7.85546875" style="285" customWidth="1"/>
    <col min="4099" max="4099" width="14.85546875" style="285" customWidth="1"/>
    <col min="4100" max="4100" width="23.42578125" style="285" customWidth="1"/>
    <col min="4101" max="4102" width="7.85546875" style="285" customWidth="1"/>
    <col min="4103" max="4103" width="13.7109375" style="285" customWidth="1"/>
    <col min="4104" max="4104" width="9.7109375" style="285" customWidth="1"/>
    <col min="4105" max="4105" width="13.7109375" style="285" customWidth="1"/>
    <col min="4106" max="4106" width="7" style="285" customWidth="1"/>
    <col min="4107" max="4107" width="13.7109375" style="285" customWidth="1"/>
    <col min="4108" max="4352" width="14.85546875" style="285"/>
    <col min="4353" max="4353" width="14.85546875" style="285" customWidth="1"/>
    <col min="4354" max="4354" width="7.85546875" style="285" customWidth="1"/>
    <col min="4355" max="4355" width="14.85546875" style="285" customWidth="1"/>
    <col min="4356" max="4356" width="23.42578125" style="285" customWidth="1"/>
    <col min="4357" max="4358" width="7.85546875" style="285" customWidth="1"/>
    <col min="4359" max="4359" width="13.7109375" style="285" customWidth="1"/>
    <col min="4360" max="4360" width="9.7109375" style="285" customWidth="1"/>
    <col min="4361" max="4361" width="13.7109375" style="285" customWidth="1"/>
    <col min="4362" max="4362" width="7" style="285" customWidth="1"/>
    <col min="4363" max="4363" width="13.7109375" style="285" customWidth="1"/>
    <col min="4364" max="4608" width="14.85546875" style="285"/>
    <col min="4609" max="4609" width="14.85546875" style="285" customWidth="1"/>
    <col min="4610" max="4610" width="7.85546875" style="285" customWidth="1"/>
    <col min="4611" max="4611" width="14.85546875" style="285" customWidth="1"/>
    <col min="4612" max="4612" width="23.42578125" style="285" customWidth="1"/>
    <col min="4613" max="4614" width="7.85546875" style="285" customWidth="1"/>
    <col min="4615" max="4615" width="13.7109375" style="285" customWidth="1"/>
    <col min="4616" max="4616" width="9.7109375" style="285" customWidth="1"/>
    <col min="4617" max="4617" width="13.7109375" style="285" customWidth="1"/>
    <col min="4618" max="4618" width="7" style="285" customWidth="1"/>
    <col min="4619" max="4619" width="13.7109375" style="285" customWidth="1"/>
    <col min="4620" max="4864" width="14.85546875" style="285"/>
    <col min="4865" max="4865" width="14.85546875" style="285" customWidth="1"/>
    <col min="4866" max="4866" width="7.85546875" style="285" customWidth="1"/>
    <col min="4867" max="4867" width="14.85546875" style="285" customWidth="1"/>
    <col min="4868" max="4868" width="23.42578125" style="285" customWidth="1"/>
    <col min="4869" max="4870" width="7.85546875" style="285" customWidth="1"/>
    <col min="4871" max="4871" width="13.7109375" style="285" customWidth="1"/>
    <col min="4872" max="4872" width="9.7109375" style="285" customWidth="1"/>
    <col min="4873" max="4873" width="13.7109375" style="285" customWidth="1"/>
    <col min="4874" max="4874" width="7" style="285" customWidth="1"/>
    <col min="4875" max="4875" width="13.7109375" style="285" customWidth="1"/>
    <col min="4876" max="5120" width="14.85546875" style="285"/>
    <col min="5121" max="5121" width="14.85546875" style="285" customWidth="1"/>
    <col min="5122" max="5122" width="7.85546875" style="285" customWidth="1"/>
    <col min="5123" max="5123" width="14.85546875" style="285" customWidth="1"/>
    <col min="5124" max="5124" width="23.42578125" style="285" customWidth="1"/>
    <col min="5125" max="5126" width="7.85546875" style="285" customWidth="1"/>
    <col min="5127" max="5127" width="13.7109375" style="285" customWidth="1"/>
    <col min="5128" max="5128" width="9.7109375" style="285" customWidth="1"/>
    <col min="5129" max="5129" width="13.7109375" style="285" customWidth="1"/>
    <col min="5130" max="5130" width="7" style="285" customWidth="1"/>
    <col min="5131" max="5131" width="13.7109375" style="285" customWidth="1"/>
    <col min="5132" max="5376" width="14.85546875" style="285"/>
    <col min="5377" max="5377" width="14.85546875" style="285" customWidth="1"/>
    <col min="5378" max="5378" width="7.85546875" style="285" customWidth="1"/>
    <col min="5379" max="5379" width="14.85546875" style="285" customWidth="1"/>
    <col min="5380" max="5380" width="23.42578125" style="285" customWidth="1"/>
    <col min="5381" max="5382" width="7.85546875" style="285" customWidth="1"/>
    <col min="5383" max="5383" width="13.7109375" style="285" customWidth="1"/>
    <col min="5384" max="5384" width="9.7109375" style="285" customWidth="1"/>
    <col min="5385" max="5385" width="13.7109375" style="285" customWidth="1"/>
    <col min="5386" max="5386" width="7" style="285" customWidth="1"/>
    <col min="5387" max="5387" width="13.7109375" style="285" customWidth="1"/>
    <col min="5388" max="5632" width="14.85546875" style="285"/>
    <col min="5633" max="5633" width="14.85546875" style="285" customWidth="1"/>
    <col min="5634" max="5634" width="7.85546875" style="285" customWidth="1"/>
    <col min="5635" max="5635" width="14.85546875" style="285" customWidth="1"/>
    <col min="5636" max="5636" width="23.42578125" style="285" customWidth="1"/>
    <col min="5637" max="5638" width="7.85546875" style="285" customWidth="1"/>
    <col min="5639" max="5639" width="13.7109375" style="285" customWidth="1"/>
    <col min="5640" max="5640" width="9.7109375" style="285" customWidth="1"/>
    <col min="5641" max="5641" width="13.7109375" style="285" customWidth="1"/>
    <col min="5642" max="5642" width="7" style="285" customWidth="1"/>
    <col min="5643" max="5643" width="13.7109375" style="285" customWidth="1"/>
    <col min="5644" max="5888" width="14.85546875" style="285"/>
    <col min="5889" max="5889" width="14.85546875" style="285" customWidth="1"/>
    <col min="5890" max="5890" width="7.85546875" style="285" customWidth="1"/>
    <col min="5891" max="5891" width="14.85546875" style="285" customWidth="1"/>
    <col min="5892" max="5892" width="23.42578125" style="285" customWidth="1"/>
    <col min="5893" max="5894" width="7.85546875" style="285" customWidth="1"/>
    <col min="5895" max="5895" width="13.7109375" style="285" customWidth="1"/>
    <col min="5896" max="5896" width="9.7109375" style="285" customWidth="1"/>
    <col min="5897" max="5897" width="13.7109375" style="285" customWidth="1"/>
    <col min="5898" max="5898" width="7" style="285" customWidth="1"/>
    <col min="5899" max="5899" width="13.7109375" style="285" customWidth="1"/>
    <col min="5900" max="6144" width="14.85546875" style="285"/>
    <col min="6145" max="6145" width="14.85546875" style="285" customWidth="1"/>
    <col min="6146" max="6146" width="7.85546875" style="285" customWidth="1"/>
    <col min="6147" max="6147" width="14.85546875" style="285" customWidth="1"/>
    <col min="6148" max="6148" width="23.42578125" style="285" customWidth="1"/>
    <col min="6149" max="6150" width="7.85546875" style="285" customWidth="1"/>
    <col min="6151" max="6151" width="13.7109375" style="285" customWidth="1"/>
    <col min="6152" max="6152" width="9.7109375" style="285" customWidth="1"/>
    <col min="6153" max="6153" width="13.7109375" style="285" customWidth="1"/>
    <col min="6154" max="6154" width="7" style="285" customWidth="1"/>
    <col min="6155" max="6155" width="13.7109375" style="285" customWidth="1"/>
    <col min="6156" max="6400" width="14.85546875" style="285"/>
    <col min="6401" max="6401" width="14.85546875" style="285" customWidth="1"/>
    <col min="6402" max="6402" width="7.85546875" style="285" customWidth="1"/>
    <col min="6403" max="6403" width="14.85546875" style="285" customWidth="1"/>
    <col min="6404" max="6404" width="23.42578125" style="285" customWidth="1"/>
    <col min="6405" max="6406" width="7.85546875" style="285" customWidth="1"/>
    <col min="6407" max="6407" width="13.7109375" style="285" customWidth="1"/>
    <col min="6408" max="6408" width="9.7109375" style="285" customWidth="1"/>
    <col min="6409" max="6409" width="13.7109375" style="285" customWidth="1"/>
    <col min="6410" max="6410" width="7" style="285" customWidth="1"/>
    <col min="6411" max="6411" width="13.7109375" style="285" customWidth="1"/>
    <col min="6412" max="6656" width="14.85546875" style="285"/>
    <col min="6657" max="6657" width="14.85546875" style="285" customWidth="1"/>
    <col min="6658" max="6658" width="7.85546875" style="285" customWidth="1"/>
    <col min="6659" max="6659" width="14.85546875" style="285" customWidth="1"/>
    <col min="6660" max="6660" width="23.42578125" style="285" customWidth="1"/>
    <col min="6661" max="6662" width="7.85546875" style="285" customWidth="1"/>
    <col min="6663" max="6663" width="13.7109375" style="285" customWidth="1"/>
    <col min="6664" max="6664" width="9.7109375" style="285" customWidth="1"/>
    <col min="6665" max="6665" width="13.7109375" style="285" customWidth="1"/>
    <col min="6666" max="6666" width="7" style="285" customWidth="1"/>
    <col min="6667" max="6667" width="13.7109375" style="285" customWidth="1"/>
    <col min="6668" max="6912" width="14.85546875" style="285"/>
    <col min="6913" max="6913" width="14.85546875" style="285" customWidth="1"/>
    <col min="6914" max="6914" width="7.85546875" style="285" customWidth="1"/>
    <col min="6915" max="6915" width="14.85546875" style="285" customWidth="1"/>
    <col min="6916" max="6916" width="23.42578125" style="285" customWidth="1"/>
    <col min="6917" max="6918" width="7.85546875" style="285" customWidth="1"/>
    <col min="6919" max="6919" width="13.7109375" style="285" customWidth="1"/>
    <col min="6920" max="6920" width="9.7109375" style="285" customWidth="1"/>
    <col min="6921" max="6921" width="13.7109375" style="285" customWidth="1"/>
    <col min="6922" max="6922" width="7" style="285" customWidth="1"/>
    <col min="6923" max="6923" width="13.7109375" style="285" customWidth="1"/>
    <col min="6924" max="7168" width="14.85546875" style="285"/>
    <col min="7169" max="7169" width="14.85546875" style="285" customWidth="1"/>
    <col min="7170" max="7170" width="7.85546875" style="285" customWidth="1"/>
    <col min="7171" max="7171" width="14.85546875" style="285" customWidth="1"/>
    <col min="7172" max="7172" width="23.42578125" style="285" customWidth="1"/>
    <col min="7173" max="7174" width="7.85546875" style="285" customWidth="1"/>
    <col min="7175" max="7175" width="13.7109375" style="285" customWidth="1"/>
    <col min="7176" max="7176" width="9.7109375" style="285" customWidth="1"/>
    <col min="7177" max="7177" width="13.7109375" style="285" customWidth="1"/>
    <col min="7178" max="7178" width="7" style="285" customWidth="1"/>
    <col min="7179" max="7179" width="13.7109375" style="285" customWidth="1"/>
    <col min="7180" max="7424" width="14.85546875" style="285"/>
    <col min="7425" max="7425" width="14.85546875" style="285" customWidth="1"/>
    <col min="7426" max="7426" width="7.85546875" style="285" customWidth="1"/>
    <col min="7427" max="7427" width="14.85546875" style="285" customWidth="1"/>
    <col min="7428" max="7428" width="23.42578125" style="285" customWidth="1"/>
    <col min="7429" max="7430" width="7.85546875" style="285" customWidth="1"/>
    <col min="7431" max="7431" width="13.7109375" style="285" customWidth="1"/>
    <col min="7432" max="7432" width="9.7109375" style="285" customWidth="1"/>
    <col min="7433" max="7433" width="13.7109375" style="285" customWidth="1"/>
    <col min="7434" max="7434" width="7" style="285" customWidth="1"/>
    <col min="7435" max="7435" width="13.7109375" style="285" customWidth="1"/>
    <col min="7436" max="7680" width="14.85546875" style="285"/>
    <col min="7681" max="7681" width="14.85546875" style="285" customWidth="1"/>
    <col min="7682" max="7682" width="7.85546875" style="285" customWidth="1"/>
    <col min="7683" max="7683" width="14.85546875" style="285" customWidth="1"/>
    <col min="7684" max="7684" width="23.42578125" style="285" customWidth="1"/>
    <col min="7685" max="7686" width="7.85546875" style="285" customWidth="1"/>
    <col min="7687" max="7687" width="13.7109375" style="285" customWidth="1"/>
    <col min="7688" max="7688" width="9.7109375" style="285" customWidth="1"/>
    <col min="7689" max="7689" width="13.7109375" style="285" customWidth="1"/>
    <col min="7690" max="7690" width="7" style="285" customWidth="1"/>
    <col min="7691" max="7691" width="13.7109375" style="285" customWidth="1"/>
    <col min="7692" max="7936" width="14.85546875" style="285"/>
    <col min="7937" max="7937" width="14.85546875" style="285" customWidth="1"/>
    <col min="7938" max="7938" width="7.85546875" style="285" customWidth="1"/>
    <col min="7939" max="7939" width="14.85546875" style="285" customWidth="1"/>
    <col min="7940" max="7940" width="23.42578125" style="285" customWidth="1"/>
    <col min="7941" max="7942" width="7.85546875" style="285" customWidth="1"/>
    <col min="7943" max="7943" width="13.7109375" style="285" customWidth="1"/>
    <col min="7944" max="7944" width="9.7109375" style="285" customWidth="1"/>
    <col min="7945" max="7945" width="13.7109375" style="285" customWidth="1"/>
    <col min="7946" max="7946" width="7" style="285" customWidth="1"/>
    <col min="7947" max="7947" width="13.7109375" style="285" customWidth="1"/>
    <col min="7948" max="8192" width="14.85546875" style="285"/>
    <col min="8193" max="8193" width="14.85546875" style="285" customWidth="1"/>
    <col min="8194" max="8194" width="7.85546875" style="285" customWidth="1"/>
    <col min="8195" max="8195" width="14.85546875" style="285" customWidth="1"/>
    <col min="8196" max="8196" width="23.42578125" style="285" customWidth="1"/>
    <col min="8197" max="8198" width="7.85546875" style="285" customWidth="1"/>
    <col min="8199" max="8199" width="13.7109375" style="285" customWidth="1"/>
    <col min="8200" max="8200" width="9.7109375" style="285" customWidth="1"/>
    <col min="8201" max="8201" width="13.7109375" style="285" customWidth="1"/>
    <col min="8202" max="8202" width="7" style="285" customWidth="1"/>
    <col min="8203" max="8203" width="13.7109375" style="285" customWidth="1"/>
    <col min="8204" max="8448" width="14.85546875" style="285"/>
    <col min="8449" max="8449" width="14.85546875" style="285" customWidth="1"/>
    <col min="8450" max="8450" width="7.85546875" style="285" customWidth="1"/>
    <col min="8451" max="8451" width="14.85546875" style="285" customWidth="1"/>
    <col min="8452" max="8452" width="23.42578125" style="285" customWidth="1"/>
    <col min="8453" max="8454" width="7.85546875" style="285" customWidth="1"/>
    <col min="8455" max="8455" width="13.7109375" style="285" customWidth="1"/>
    <col min="8456" max="8456" width="9.7109375" style="285" customWidth="1"/>
    <col min="8457" max="8457" width="13.7109375" style="285" customWidth="1"/>
    <col min="8458" max="8458" width="7" style="285" customWidth="1"/>
    <col min="8459" max="8459" width="13.7109375" style="285" customWidth="1"/>
    <col min="8460" max="8704" width="14.85546875" style="285"/>
    <col min="8705" max="8705" width="14.85546875" style="285" customWidth="1"/>
    <col min="8706" max="8706" width="7.85546875" style="285" customWidth="1"/>
    <col min="8707" max="8707" width="14.85546875" style="285" customWidth="1"/>
    <col min="8708" max="8708" width="23.42578125" style="285" customWidth="1"/>
    <col min="8709" max="8710" width="7.85546875" style="285" customWidth="1"/>
    <col min="8711" max="8711" width="13.7109375" style="285" customWidth="1"/>
    <col min="8712" max="8712" width="9.7109375" style="285" customWidth="1"/>
    <col min="8713" max="8713" width="13.7109375" style="285" customWidth="1"/>
    <col min="8714" max="8714" width="7" style="285" customWidth="1"/>
    <col min="8715" max="8715" width="13.7109375" style="285" customWidth="1"/>
    <col min="8716" max="8960" width="14.85546875" style="285"/>
    <col min="8961" max="8961" width="14.85546875" style="285" customWidth="1"/>
    <col min="8962" max="8962" width="7.85546875" style="285" customWidth="1"/>
    <col min="8963" max="8963" width="14.85546875" style="285" customWidth="1"/>
    <col min="8964" max="8964" width="23.42578125" style="285" customWidth="1"/>
    <col min="8965" max="8966" width="7.85546875" style="285" customWidth="1"/>
    <col min="8967" max="8967" width="13.7109375" style="285" customWidth="1"/>
    <col min="8968" max="8968" width="9.7109375" style="285" customWidth="1"/>
    <col min="8969" max="8969" width="13.7109375" style="285" customWidth="1"/>
    <col min="8970" max="8970" width="7" style="285" customWidth="1"/>
    <col min="8971" max="8971" width="13.7109375" style="285" customWidth="1"/>
    <col min="8972" max="9216" width="14.85546875" style="285"/>
    <col min="9217" max="9217" width="14.85546875" style="285" customWidth="1"/>
    <col min="9218" max="9218" width="7.85546875" style="285" customWidth="1"/>
    <col min="9219" max="9219" width="14.85546875" style="285" customWidth="1"/>
    <col min="9220" max="9220" width="23.42578125" style="285" customWidth="1"/>
    <col min="9221" max="9222" width="7.85546875" style="285" customWidth="1"/>
    <col min="9223" max="9223" width="13.7109375" style="285" customWidth="1"/>
    <col min="9224" max="9224" width="9.7109375" style="285" customWidth="1"/>
    <col min="9225" max="9225" width="13.7109375" style="285" customWidth="1"/>
    <col min="9226" max="9226" width="7" style="285" customWidth="1"/>
    <col min="9227" max="9227" width="13.7109375" style="285" customWidth="1"/>
    <col min="9228" max="9472" width="14.85546875" style="285"/>
    <col min="9473" max="9473" width="14.85546875" style="285" customWidth="1"/>
    <col min="9474" max="9474" width="7.85546875" style="285" customWidth="1"/>
    <col min="9475" max="9475" width="14.85546875" style="285" customWidth="1"/>
    <col min="9476" max="9476" width="23.42578125" style="285" customWidth="1"/>
    <col min="9477" max="9478" width="7.85546875" style="285" customWidth="1"/>
    <col min="9479" max="9479" width="13.7109375" style="285" customWidth="1"/>
    <col min="9480" max="9480" width="9.7109375" style="285" customWidth="1"/>
    <col min="9481" max="9481" width="13.7109375" style="285" customWidth="1"/>
    <col min="9482" max="9482" width="7" style="285" customWidth="1"/>
    <col min="9483" max="9483" width="13.7109375" style="285" customWidth="1"/>
    <col min="9484" max="9728" width="14.85546875" style="285"/>
    <col min="9729" max="9729" width="14.85546875" style="285" customWidth="1"/>
    <col min="9730" max="9730" width="7.85546875" style="285" customWidth="1"/>
    <col min="9731" max="9731" width="14.85546875" style="285" customWidth="1"/>
    <col min="9732" max="9732" width="23.42578125" style="285" customWidth="1"/>
    <col min="9733" max="9734" width="7.85546875" style="285" customWidth="1"/>
    <col min="9735" max="9735" width="13.7109375" style="285" customWidth="1"/>
    <col min="9736" max="9736" width="9.7109375" style="285" customWidth="1"/>
    <col min="9737" max="9737" width="13.7109375" style="285" customWidth="1"/>
    <col min="9738" max="9738" width="7" style="285" customWidth="1"/>
    <col min="9739" max="9739" width="13.7109375" style="285" customWidth="1"/>
    <col min="9740" max="9984" width="14.85546875" style="285"/>
    <col min="9985" max="9985" width="14.85546875" style="285" customWidth="1"/>
    <col min="9986" max="9986" width="7.85546875" style="285" customWidth="1"/>
    <col min="9987" max="9987" width="14.85546875" style="285" customWidth="1"/>
    <col min="9988" max="9988" width="23.42578125" style="285" customWidth="1"/>
    <col min="9989" max="9990" width="7.85546875" style="285" customWidth="1"/>
    <col min="9991" max="9991" width="13.7109375" style="285" customWidth="1"/>
    <col min="9992" max="9992" width="9.7109375" style="285" customWidth="1"/>
    <col min="9993" max="9993" width="13.7109375" style="285" customWidth="1"/>
    <col min="9994" max="9994" width="7" style="285" customWidth="1"/>
    <col min="9995" max="9995" width="13.7109375" style="285" customWidth="1"/>
    <col min="9996" max="10240" width="14.85546875" style="285"/>
    <col min="10241" max="10241" width="14.85546875" style="285" customWidth="1"/>
    <col min="10242" max="10242" width="7.85546875" style="285" customWidth="1"/>
    <col min="10243" max="10243" width="14.85546875" style="285" customWidth="1"/>
    <col min="10244" max="10244" width="23.42578125" style="285" customWidth="1"/>
    <col min="10245" max="10246" width="7.85546875" style="285" customWidth="1"/>
    <col min="10247" max="10247" width="13.7109375" style="285" customWidth="1"/>
    <col min="10248" max="10248" width="9.7109375" style="285" customWidth="1"/>
    <col min="10249" max="10249" width="13.7109375" style="285" customWidth="1"/>
    <col min="10250" max="10250" width="7" style="285" customWidth="1"/>
    <col min="10251" max="10251" width="13.7109375" style="285" customWidth="1"/>
    <col min="10252" max="10496" width="14.85546875" style="285"/>
    <col min="10497" max="10497" width="14.85546875" style="285" customWidth="1"/>
    <col min="10498" max="10498" width="7.85546875" style="285" customWidth="1"/>
    <col min="10499" max="10499" width="14.85546875" style="285" customWidth="1"/>
    <col min="10500" max="10500" width="23.42578125" style="285" customWidth="1"/>
    <col min="10501" max="10502" width="7.85546875" style="285" customWidth="1"/>
    <col min="10503" max="10503" width="13.7109375" style="285" customWidth="1"/>
    <col min="10504" max="10504" width="9.7109375" style="285" customWidth="1"/>
    <col min="10505" max="10505" width="13.7109375" style="285" customWidth="1"/>
    <col min="10506" max="10506" width="7" style="285" customWidth="1"/>
    <col min="10507" max="10507" width="13.7109375" style="285" customWidth="1"/>
    <col min="10508" max="10752" width="14.85546875" style="285"/>
    <col min="10753" max="10753" width="14.85546875" style="285" customWidth="1"/>
    <col min="10754" max="10754" width="7.85546875" style="285" customWidth="1"/>
    <col min="10755" max="10755" width="14.85546875" style="285" customWidth="1"/>
    <col min="10756" max="10756" width="23.42578125" style="285" customWidth="1"/>
    <col min="10757" max="10758" width="7.85546875" style="285" customWidth="1"/>
    <col min="10759" max="10759" width="13.7109375" style="285" customWidth="1"/>
    <col min="10760" max="10760" width="9.7109375" style="285" customWidth="1"/>
    <col min="10761" max="10761" width="13.7109375" style="285" customWidth="1"/>
    <col min="10762" max="10762" width="7" style="285" customWidth="1"/>
    <col min="10763" max="10763" width="13.7109375" style="285" customWidth="1"/>
    <col min="10764" max="11008" width="14.85546875" style="285"/>
    <col min="11009" max="11009" width="14.85546875" style="285" customWidth="1"/>
    <col min="11010" max="11010" width="7.85546875" style="285" customWidth="1"/>
    <col min="11011" max="11011" width="14.85546875" style="285" customWidth="1"/>
    <col min="11012" max="11012" width="23.42578125" style="285" customWidth="1"/>
    <col min="11013" max="11014" width="7.85546875" style="285" customWidth="1"/>
    <col min="11015" max="11015" width="13.7109375" style="285" customWidth="1"/>
    <col min="11016" max="11016" width="9.7109375" style="285" customWidth="1"/>
    <col min="11017" max="11017" width="13.7109375" style="285" customWidth="1"/>
    <col min="11018" max="11018" width="7" style="285" customWidth="1"/>
    <col min="11019" max="11019" width="13.7109375" style="285" customWidth="1"/>
    <col min="11020" max="11264" width="14.85546875" style="285"/>
    <col min="11265" max="11265" width="14.85546875" style="285" customWidth="1"/>
    <col min="11266" max="11266" width="7.85546875" style="285" customWidth="1"/>
    <col min="11267" max="11267" width="14.85546875" style="285" customWidth="1"/>
    <col min="11268" max="11268" width="23.42578125" style="285" customWidth="1"/>
    <col min="11269" max="11270" width="7.85546875" style="285" customWidth="1"/>
    <col min="11271" max="11271" width="13.7109375" style="285" customWidth="1"/>
    <col min="11272" max="11272" width="9.7109375" style="285" customWidth="1"/>
    <col min="11273" max="11273" width="13.7109375" style="285" customWidth="1"/>
    <col min="11274" max="11274" width="7" style="285" customWidth="1"/>
    <col min="11275" max="11275" width="13.7109375" style="285" customWidth="1"/>
    <col min="11276" max="11520" width="14.85546875" style="285"/>
    <col min="11521" max="11521" width="14.85546875" style="285" customWidth="1"/>
    <col min="11522" max="11522" width="7.85546875" style="285" customWidth="1"/>
    <col min="11523" max="11523" width="14.85546875" style="285" customWidth="1"/>
    <col min="11524" max="11524" width="23.42578125" style="285" customWidth="1"/>
    <col min="11525" max="11526" width="7.85546875" style="285" customWidth="1"/>
    <col min="11527" max="11527" width="13.7109375" style="285" customWidth="1"/>
    <col min="11528" max="11528" width="9.7109375" style="285" customWidth="1"/>
    <col min="11529" max="11529" width="13.7109375" style="285" customWidth="1"/>
    <col min="11530" max="11530" width="7" style="285" customWidth="1"/>
    <col min="11531" max="11531" width="13.7109375" style="285" customWidth="1"/>
    <col min="11532" max="11776" width="14.85546875" style="285"/>
    <col min="11777" max="11777" width="14.85546875" style="285" customWidth="1"/>
    <col min="11778" max="11778" width="7.85546875" style="285" customWidth="1"/>
    <col min="11779" max="11779" width="14.85546875" style="285" customWidth="1"/>
    <col min="11780" max="11780" width="23.42578125" style="285" customWidth="1"/>
    <col min="11781" max="11782" width="7.85546875" style="285" customWidth="1"/>
    <col min="11783" max="11783" width="13.7109375" style="285" customWidth="1"/>
    <col min="11784" max="11784" width="9.7109375" style="285" customWidth="1"/>
    <col min="11785" max="11785" width="13.7109375" style="285" customWidth="1"/>
    <col min="11786" max="11786" width="7" style="285" customWidth="1"/>
    <col min="11787" max="11787" width="13.7109375" style="285" customWidth="1"/>
    <col min="11788" max="12032" width="14.85546875" style="285"/>
    <col min="12033" max="12033" width="14.85546875" style="285" customWidth="1"/>
    <col min="12034" max="12034" width="7.85546875" style="285" customWidth="1"/>
    <col min="12035" max="12035" width="14.85546875" style="285" customWidth="1"/>
    <col min="12036" max="12036" width="23.42578125" style="285" customWidth="1"/>
    <col min="12037" max="12038" width="7.85546875" style="285" customWidth="1"/>
    <col min="12039" max="12039" width="13.7109375" style="285" customWidth="1"/>
    <col min="12040" max="12040" width="9.7109375" style="285" customWidth="1"/>
    <col min="12041" max="12041" width="13.7109375" style="285" customWidth="1"/>
    <col min="12042" max="12042" width="7" style="285" customWidth="1"/>
    <col min="12043" max="12043" width="13.7109375" style="285" customWidth="1"/>
    <col min="12044" max="12288" width="14.85546875" style="285"/>
    <col min="12289" max="12289" width="14.85546875" style="285" customWidth="1"/>
    <col min="12290" max="12290" width="7.85546875" style="285" customWidth="1"/>
    <col min="12291" max="12291" width="14.85546875" style="285" customWidth="1"/>
    <col min="12292" max="12292" width="23.42578125" style="285" customWidth="1"/>
    <col min="12293" max="12294" width="7.85546875" style="285" customWidth="1"/>
    <col min="12295" max="12295" width="13.7109375" style="285" customWidth="1"/>
    <col min="12296" max="12296" width="9.7109375" style="285" customWidth="1"/>
    <col min="12297" max="12297" width="13.7109375" style="285" customWidth="1"/>
    <col min="12298" max="12298" width="7" style="285" customWidth="1"/>
    <col min="12299" max="12299" width="13.7109375" style="285" customWidth="1"/>
    <col min="12300" max="12544" width="14.85546875" style="285"/>
    <col min="12545" max="12545" width="14.85546875" style="285" customWidth="1"/>
    <col min="12546" max="12546" width="7.85546875" style="285" customWidth="1"/>
    <col min="12547" max="12547" width="14.85546875" style="285" customWidth="1"/>
    <col min="12548" max="12548" width="23.42578125" style="285" customWidth="1"/>
    <col min="12549" max="12550" width="7.85546875" style="285" customWidth="1"/>
    <col min="12551" max="12551" width="13.7109375" style="285" customWidth="1"/>
    <col min="12552" max="12552" width="9.7109375" style="285" customWidth="1"/>
    <col min="12553" max="12553" width="13.7109375" style="285" customWidth="1"/>
    <col min="12554" max="12554" width="7" style="285" customWidth="1"/>
    <col min="12555" max="12555" width="13.7109375" style="285" customWidth="1"/>
    <col min="12556" max="12800" width="14.85546875" style="285"/>
    <col min="12801" max="12801" width="14.85546875" style="285" customWidth="1"/>
    <col min="12802" max="12802" width="7.85546875" style="285" customWidth="1"/>
    <col min="12803" max="12803" width="14.85546875" style="285" customWidth="1"/>
    <col min="12804" max="12804" width="23.42578125" style="285" customWidth="1"/>
    <col min="12805" max="12806" width="7.85546875" style="285" customWidth="1"/>
    <col min="12807" max="12807" width="13.7109375" style="285" customWidth="1"/>
    <col min="12808" max="12808" width="9.7109375" style="285" customWidth="1"/>
    <col min="12809" max="12809" width="13.7109375" style="285" customWidth="1"/>
    <col min="12810" max="12810" width="7" style="285" customWidth="1"/>
    <col min="12811" max="12811" width="13.7109375" style="285" customWidth="1"/>
    <col min="12812" max="13056" width="14.85546875" style="285"/>
    <col min="13057" max="13057" width="14.85546875" style="285" customWidth="1"/>
    <col min="13058" max="13058" width="7.85546875" style="285" customWidth="1"/>
    <col min="13059" max="13059" width="14.85546875" style="285" customWidth="1"/>
    <col min="13060" max="13060" width="23.42578125" style="285" customWidth="1"/>
    <col min="13061" max="13062" width="7.85546875" style="285" customWidth="1"/>
    <col min="13063" max="13063" width="13.7109375" style="285" customWidth="1"/>
    <col min="13064" max="13064" width="9.7109375" style="285" customWidth="1"/>
    <col min="13065" max="13065" width="13.7109375" style="285" customWidth="1"/>
    <col min="13066" max="13066" width="7" style="285" customWidth="1"/>
    <col min="13067" max="13067" width="13.7109375" style="285" customWidth="1"/>
    <col min="13068" max="13312" width="14.85546875" style="285"/>
    <col min="13313" max="13313" width="14.85546875" style="285" customWidth="1"/>
    <col min="13314" max="13314" width="7.85546875" style="285" customWidth="1"/>
    <col min="13315" max="13315" width="14.85546875" style="285" customWidth="1"/>
    <col min="13316" max="13316" width="23.42578125" style="285" customWidth="1"/>
    <col min="13317" max="13318" width="7.85546875" style="285" customWidth="1"/>
    <col min="13319" max="13319" width="13.7109375" style="285" customWidth="1"/>
    <col min="13320" max="13320" width="9.7109375" style="285" customWidth="1"/>
    <col min="13321" max="13321" width="13.7109375" style="285" customWidth="1"/>
    <col min="13322" max="13322" width="7" style="285" customWidth="1"/>
    <col min="13323" max="13323" width="13.7109375" style="285" customWidth="1"/>
    <col min="13324" max="13568" width="14.85546875" style="285"/>
    <col min="13569" max="13569" width="14.85546875" style="285" customWidth="1"/>
    <col min="13570" max="13570" width="7.85546875" style="285" customWidth="1"/>
    <col min="13571" max="13571" width="14.85546875" style="285" customWidth="1"/>
    <col min="13572" max="13572" width="23.42578125" style="285" customWidth="1"/>
    <col min="13573" max="13574" width="7.85546875" style="285" customWidth="1"/>
    <col min="13575" max="13575" width="13.7109375" style="285" customWidth="1"/>
    <col min="13576" max="13576" width="9.7109375" style="285" customWidth="1"/>
    <col min="13577" max="13577" width="13.7109375" style="285" customWidth="1"/>
    <col min="13578" max="13578" width="7" style="285" customWidth="1"/>
    <col min="13579" max="13579" width="13.7109375" style="285" customWidth="1"/>
    <col min="13580" max="13824" width="14.85546875" style="285"/>
    <col min="13825" max="13825" width="14.85546875" style="285" customWidth="1"/>
    <col min="13826" max="13826" width="7.85546875" style="285" customWidth="1"/>
    <col min="13827" max="13827" width="14.85546875" style="285" customWidth="1"/>
    <col min="13828" max="13828" width="23.42578125" style="285" customWidth="1"/>
    <col min="13829" max="13830" width="7.85546875" style="285" customWidth="1"/>
    <col min="13831" max="13831" width="13.7109375" style="285" customWidth="1"/>
    <col min="13832" max="13832" width="9.7109375" style="285" customWidth="1"/>
    <col min="13833" max="13833" width="13.7109375" style="285" customWidth="1"/>
    <col min="13834" max="13834" width="7" style="285" customWidth="1"/>
    <col min="13835" max="13835" width="13.7109375" style="285" customWidth="1"/>
    <col min="13836" max="14080" width="14.85546875" style="285"/>
    <col min="14081" max="14081" width="14.85546875" style="285" customWidth="1"/>
    <col min="14082" max="14082" width="7.85546875" style="285" customWidth="1"/>
    <col min="14083" max="14083" width="14.85546875" style="285" customWidth="1"/>
    <col min="14084" max="14084" width="23.42578125" style="285" customWidth="1"/>
    <col min="14085" max="14086" width="7.85546875" style="285" customWidth="1"/>
    <col min="14087" max="14087" width="13.7109375" style="285" customWidth="1"/>
    <col min="14088" max="14088" width="9.7109375" style="285" customWidth="1"/>
    <col min="14089" max="14089" width="13.7109375" style="285" customWidth="1"/>
    <col min="14090" max="14090" width="7" style="285" customWidth="1"/>
    <col min="14091" max="14091" width="13.7109375" style="285" customWidth="1"/>
    <col min="14092" max="14336" width="14.85546875" style="285"/>
    <col min="14337" max="14337" width="14.85546875" style="285" customWidth="1"/>
    <col min="14338" max="14338" width="7.85546875" style="285" customWidth="1"/>
    <col min="14339" max="14339" width="14.85546875" style="285" customWidth="1"/>
    <col min="14340" max="14340" width="23.42578125" style="285" customWidth="1"/>
    <col min="14341" max="14342" width="7.85546875" style="285" customWidth="1"/>
    <col min="14343" max="14343" width="13.7109375" style="285" customWidth="1"/>
    <col min="14344" max="14344" width="9.7109375" style="285" customWidth="1"/>
    <col min="14345" max="14345" width="13.7109375" style="285" customWidth="1"/>
    <col min="14346" max="14346" width="7" style="285" customWidth="1"/>
    <col min="14347" max="14347" width="13.7109375" style="285" customWidth="1"/>
    <col min="14348" max="14592" width="14.85546875" style="285"/>
    <col min="14593" max="14593" width="14.85546875" style="285" customWidth="1"/>
    <col min="14594" max="14594" width="7.85546875" style="285" customWidth="1"/>
    <col min="14595" max="14595" width="14.85546875" style="285" customWidth="1"/>
    <col min="14596" max="14596" width="23.42578125" style="285" customWidth="1"/>
    <col min="14597" max="14598" width="7.85546875" style="285" customWidth="1"/>
    <col min="14599" max="14599" width="13.7109375" style="285" customWidth="1"/>
    <col min="14600" max="14600" width="9.7109375" style="285" customWidth="1"/>
    <col min="14601" max="14601" width="13.7109375" style="285" customWidth="1"/>
    <col min="14602" max="14602" width="7" style="285" customWidth="1"/>
    <col min="14603" max="14603" width="13.7109375" style="285" customWidth="1"/>
    <col min="14604" max="14848" width="14.85546875" style="285"/>
    <col min="14849" max="14849" width="14.85546875" style="285" customWidth="1"/>
    <col min="14850" max="14850" width="7.85546875" style="285" customWidth="1"/>
    <col min="14851" max="14851" width="14.85546875" style="285" customWidth="1"/>
    <col min="14852" max="14852" width="23.42578125" style="285" customWidth="1"/>
    <col min="14853" max="14854" width="7.85546875" style="285" customWidth="1"/>
    <col min="14855" max="14855" width="13.7109375" style="285" customWidth="1"/>
    <col min="14856" max="14856" width="9.7109375" style="285" customWidth="1"/>
    <col min="14857" max="14857" width="13.7109375" style="285" customWidth="1"/>
    <col min="14858" max="14858" width="7" style="285" customWidth="1"/>
    <col min="14859" max="14859" width="13.7109375" style="285" customWidth="1"/>
    <col min="14860" max="15104" width="14.85546875" style="285"/>
    <col min="15105" max="15105" width="14.85546875" style="285" customWidth="1"/>
    <col min="15106" max="15106" width="7.85546875" style="285" customWidth="1"/>
    <col min="15107" max="15107" width="14.85546875" style="285" customWidth="1"/>
    <col min="15108" max="15108" width="23.42578125" style="285" customWidth="1"/>
    <col min="15109" max="15110" width="7.85546875" style="285" customWidth="1"/>
    <col min="15111" max="15111" width="13.7109375" style="285" customWidth="1"/>
    <col min="15112" max="15112" width="9.7109375" style="285" customWidth="1"/>
    <col min="15113" max="15113" width="13.7109375" style="285" customWidth="1"/>
    <col min="15114" max="15114" width="7" style="285" customWidth="1"/>
    <col min="15115" max="15115" width="13.7109375" style="285" customWidth="1"/>
    <col min="15116" max="15360" width="14.85546875" style="285"/>
    <col min="15361" max="15361" width="14.85546875" style="285" customWidth="1"/>
    <col min="15362" max="15362" width="7.85546875" style="285" customWidth="1"/>
    <col min="15363" max="15363" width="14.85546875" style="285" customWidth="1"/>
    <col min="15364" max="15364" width="23.42578125" style="285" customWidth="1"/>
    <col min="15365" max="15366" width="7.85546875" style="285" customWidth="1"/>
    <col min="15367" max="15367" width="13.7109375" style="285" customWidth="1"/>
    <col min="15368" max="15368" width="9.7109375" style="285" customWidth="1"/>
    <col min="15369" max="15369" width="13.7109375" style="285" customWidth="1"/>
    <col min="15370" max="15370" width="7" style="285" customWidth="1"/>
    <col min="15371" max="15371" width="13.7109375" style="285" customWidth="1"/>
    <col min="15372" max="15616" width="14.85546875" style="285"/>
    <col min="15617" max="15617" width="14.85546875" style="285" customWidth="1"/>
    <col min="15618" max="15618" width="7.85546875" style="285" customWidth="1"/>
    <col min="15619" max="15619" width="14.85546875" style="285" customWidth="1"/>
    <col min="15620" max="15620" width="23.42578125" style="285" customWidth="1"/>
    <col min="15621" max="15622" width="7.85546875" style="285" customWidth="1"/>
    <col min="15623" max="15623" width="13.7109375" style="285" customWidth="1"/>
    <col min="15624" max="15624" width="9.7109375" style="285" customWidth="1"/>
    <col min="15625" max="15625" width="13.7109375" style="285" customWidth="1"/>
    <col min="15626" max="15626" width="7" style="285" customWidth="1"/>
    <col min="15627" max="15627" width="13.7109375" style="285" customWidth="1"/>
    <col min="15628" max="15872" width="14.85546875" style="285"/>
    <col min="15873" max="15873" width="14.85546875" style="285" customWidth="1"/>
    <col min="15874" max="15874" width="7.85546875" style="285" customWidth="1"/>
    <col min="15875" max="15875" width="14.85546875" style="285" customWidth="1"/>
    <col min="15876" max="15876" width="23.42578125" style="285" customWidth="1"/>
    <col min="15877" max="15878" width="7.85546875" style="285" customWidth="1"/>
    <col min="15879" max="15879" width="13.7109375" style="285" customWidth="1"/>
    <col min="15880" max="15880" width="9.7109375" style="285" customWidth="1"/>
    <col min="15881" max="15881" width="13.7109375" style="285" customWidth="1"/>
    <col min="15882" max="15882" width="7" style="285" customWidth="1"/>
    <col min="15883" max="15883" width="13.7109375" style="285" customWidth="1"/>
    <col min="15884" max="16128" width="14.85546875" style="285"/>
    <col min="16129" max="16129" width="14.85546875" style="285" customWidth="1"/>
    <col min="16130" max="16130" width="7.85546875" style="285" customWidth="1"/>
    <col min="16131" max="16131" width="14.85546875" style="285" customWidth="1"/>
    <col min="16132" max="16132" width="23.42578125" style="285" customWidth="1"/>
    <col min="16133" max="16134" width="7.85546875" style="285" customWidth="1"/>
    <col min="16135" max="16135" width="13.7109375" style="285" customWidth="1"/>
    <col min="16136" max="16136" width="9.7109375" style="285" customWidth="1"/>
    <col min="16137" max="16137" width="13.7109375" style="285" customWidth="1"/>
    <col min="16138" max="16138" width="7" style="285" customWidth="1"/>
    <col min="16139" max="16139" width="13.7109375" style="285" customWidth="1"/>
    <col min="16140" max="16384" width="14.85546875" style="285"/>
  </cols>
  <sheetData>
    <row r="1" spans="1:18" ht="18.75" customHeight="1" x14ac:dyDescent="0.35">
      <c r="A1" s="150" t="s">
        <v>446</v>
      </c>
      <c r="B1" s="330"/>
      <c r="C1" s="330"/>
      <c r="D1" s="330"/>
      <c r="E1" s="330"/>
      <c r="F1" s="330"/>
      <c r="G1" s="330"/>
      <c r="H1" s="330"/>
      <c r="I1" s="429" t="s">
        <v>16</v>
      </c>
      <c r="J1" s="430"/>
      <c r="K1" s="431"/>
      <c r="L1" s="330"/>
      <c r="M1" s="330"/>
      <c r="N1" s="330"/>
      <c r="O1" s="330"/>
      <c r="P1" s="330"/>
      <c r="Q1" s="330"/>
      <c r="R1" s="330"/>
    </row>
    <row r="2" spans="1:18" ht="12.75" customHeight="1" x14ac:dyDescent="0.25">
      <c r="A2" s="330"/>
      <c r="B2" s="330"/>
      <c r="C2" s="330"/>
      <c r="D2" s="330"/>
      <c r="E2" s="152"/>
      <c r="F2" s="330"/>
      <c r="G2" s="330"/>
      <c r="H2" s="330"/>
      <c r="I2" s="432" t="s">
        <v>17</v>
      </c>
      <c r="J2" s="3"/>
      <c r="K2" s="433"/>
      <c r="L2" s="330"/>
      <c r="M2" s="330"/>
      <c r="N2" s="330"/>
      <c r="O2" s="330"/>
      <c r="P2" s="330"/>
      <c r="Q2" s="330"/>
      <c r="R2" s="330"/>
    </row>
    <row r="3" spans="1:18" ht="12.75" customHeight="1" x14ac:dyDescent="0.25">
      <c r="A3" s="153"/>
      <c r="B3" s="330"/>
      <c r="C3" s="330"/>
      <c r="D3" s="330"/>
      <c r="E3" s="152"/>
      <c r="F3" s="330"/>
      <c r="G3" s="330"/>
      <c r="H3" s="330"/>
      <c r="I3" s="432" t="s">
        <v>18</v>
      </c>
      <c r="J3" s="3"/>
      <c r="K3" s="433"/>
      <c r="L3" s="330"/>
      <c r="M3" s="330"/>
      <c r="N3" s="330"/>
      <c r="O3" s="330"/>
      <c r="P3" s="330"/>
      <c r="Q3" s="330"/>
      <c r="R3" s="330"/>
    </row>
    <row r="4" spans="1:18" ht="12.75" customHeight="1" x14ac:dyDescent="0.25">
      <c r="A4" s="153"/>
      <c r="B4" s="330"/>
      <c r="C4" s="330"/>
      <c r="D4" s="330"/>
      <c r="E4" s="152"/>
      <c r="F4" s="330"/>
      <c r="G4" s="330"/>
      <c r="H4" s="330"/>
      <c r="I4" s="459" t="s">
        <v>19</v>
      </c>
      <c r="J4" s="460" t="s">
        <v>20</v>
      </c>
      <c r="K4" s="433"/>
      <c r="L4" s="330"/>
      <c r="M4" s="330"/>
      <c r="N4" s="330"/>
      <c r="O4" s="330"/>
      <c r="P4" s="330"/>
      <c r="Q4" s="330"/>
      <c r="R4" s="330"/>
    </row>
    <row r="5" spans="1:18" ht="12.75" customHeight="1" x14ac:dyDescent="0.25">
      <c r="A5" s="153" t="s">
        <v>526</v>
      </c>
      <c r="B5" s="330"/>
      <c r="C5" s="330"/>
      <c r="D5" s="330"/>
      <c r="E5" s="152"/>
      <c r="F5" s="330"/>
      <c r="G5" s="330"/>
      <c r="H5" s="330"/>
      <c r="I5" s="459" t="s">
        <v>21</v>
      </c>
      <c r="J5" s="460" t="s">
        <v>22</v>
      </c>
      <c r="K5" s="433"/>
      <c r="L5" s="330"/>
      <c r="M5" s="330"/>
      <c r="N5" s="330"/>
      <c r="O5" s="330"/>
      <c r="P5" s="330"/>
      <c r="Q5" s="330"/>
      <c r="R5" s="330"/>
    </row>
    <row r="6" spans="1:18" ht="12.75" customHeight="1" x14ac:dyDescent="0.25">
      <c r="A6" s="153"/>
      <c r="B6" s="330"/>
      <c r="C6" s="330"/>
      <c r="D6" s="330"/>
      <c r="E6" s="152"/>
      <c r="F6" s="330"/>
      <c r="G6" s="330"/>
      <c r="H6" s="330"/>
      <c r="I6" s="459" t="s">
        <v>23</v>
      </c>
      <c r="J6" s="460" t="s">
        <v>24</v>
      </c>
      <c r="K6" s="433"/>
      <c r="L6" s="330"/>
      <c r="M6" s="330"/>
      <c r="N6" s="330"/>
      <c r="O6" s="330"/>
      <c r="P6" s="330"/>
      <c r="Q6" s="330"/>
      <c r="R6" s="330"/>
    </row>
    <row r="7" spans="1:18" ht="12.75" customHeight="1" thickBot="1" x14ac:dyDescent="0.3">
      <c r="A7" s="153"/>
      <c r="B7" s="330"/>
      <c r="C7" s="330"/>
      <c r="D7" s="330"/>
      <c r="E7" s="152"/>
      <c r="F7" s="330"/>
      <c r="G7" s="330"/>
      <c r="H7" s="330"/>
      <c r="I7" s="461" t="s">
        <v>25</v>
      </c>
      <c r="J7" s="462" t="s">
        <v>26</v>
      </c>
      <c r="K7" s="434"/>
      <c r="L7" s="330"/>
      <c r="M7" s="330"/>
      <c r="N7" s="330"/>
      <c r="O7" s="330"/>
      <c r="P7" s="330"/>
      <c r="Q7" s="330"/>
      <c r="R7" s="330"/>
    </row>
    <row r="8" spans="1:18" ht="12.75" customHeight="1" x14ac:dyDescent="0.25">
      <c r="A8" s="330"/>
      <c r="B8" s="330"/>
      <c r="C8" s="330"/>
      <c r="D8" s="330"/>
      <c r="E8" s="152"/>
      <c r="F8" s="330"/>
      <c r="G8" s="330"/>
      <c r="H8" s="330"/>
      <c r="I8" s="330"/>
      <c r="J8" s="330"/>
      <c r="K8" s="145"/>
      <c r="L8" s="330"/>
      <c r="M8" s="330"/>
      <c r="N8" s="330"/>
      <c r="O8" s="330"/>
      <c r="P8" s="330"/>
      <c r="Q8" s="330"/>
      <c r="R8" s="330"/>
    </row>
    <row r="9" spans="1:18" ht="12.75" customHeight="1" x14ac:dyDescent="0.25">
      <c r="A9" s="330"/>
      <c r="B9" s="330"/>
      <c r="C9" s="330"/>
      <c r="D9" s="330"/>
      <c r="E9" s="330"/>
      <c r="F9" s="330"/>
      <c r="G9" s="330"/>
      <c r="H9" s="330"/>
      <c r="I9" s="154"/>
      <c r="J9" s="155"/>
      <c r="K9" s="155"/>
      <c r="L9" s="330"/>
      <c r="M9" s="330"/>
      <c r="N9" s="330"/>
      <c r="O9" s="330"/>
      <c r="P9" s="330"/>
      <c r="Q9" s="330"/>
      <c r="R9" s="330"/>
    </row>
    <row r="10" spans="1:18" ht="24.95" customHeight="1" x14ac:dyDescent="0.25">
      <c r="A10" s="463" t="s">
        <v>27</v>
      </c>
      <c r="B10" s="464"/>
      <c r="C10" s="463" t="s">
        <v>28</v>
      </c>
      <c r="D10" s="464"/>
      <c r="E10" s="156" t="s">
        <v>29</v>
      </c>
      <c r="F10" s="157" t="s">
        <v>30</v>
      </c>
      <c r="G10" s="156" t="s">
        <v>31</v>
      </c>
      <c r="H10" s="157" t="s">
        <v>32</v>
      </c>
      <c r="I10" s="156" t="s">
        <v>33</v>
      </c>
      <c r="J10" s="156" t="s">
        <v>34</v>
      </c>
      <c r="K10" s="156" t="s">
        <v>35</v>
      </c>
      <c r="L10" s="330"/>
      <c r="M10" s="156"/>
      <c r="N10" s="156" t="s">
        <v>447</v>
      </c>
      <c r="O10" s="156" t="s">
        <v>448</v>
      </c>
      <c r="P10" s="156"/>
      <c r="Q10" s="156"/>
      <c r="R10" s="156"/>
    </row>
    <row r="11" spans="1:18" x14ac:dyDescent="0.25">
      <c r="A11" s="465" t="s">
        <v>36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7"/>
      <c r="L11" s="330"/>
      <c r="M11" s="6"/>
      <c r="N11" s="6"/>
      <c r="O11" s="6"/>
      <c r="P11" s="6"/>
      <c r="Q11" s="6"/>
      <c r="R11" s="6"/>
    </row>
    <row r="12" spans="1:18" ht="15.75" x14ac:dyDescent="0.25">
      <c r="A12" s="153" t="s">
        <v>37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9"/>
      <c r="L12" s="187" t="s">
        <v>38</v>
      </c>
      <c r="M12" s="187">
        <f>SUM(N12:R12)</f>
        <v>292776.29999999993</v>
      </c>
      <c r="N12" s="187">
        <f>SUM(N13:N569)</f>
        <v>192022.29999999996</v>
      </c>
      <c r="O12" s="187">
        <f>SUM(O13:O569)</f>
        <v>100754</v>
      </c>
      <c r="P12" s="187">
        <f>SUM(P13:P569)</f>
        <v>0</v>
      </c>
      <c r="Q12" s="187">
        <f>SUM(Q13:Q569)</f>
        <v>0</v>
      </c>
      <c r="R12" s="187">
        <f>SUM(R13:R569)</f>
        <v>0</v>
      </c>
    </row>
    <row r="13" spans="1:18" x14ac:dyDescent="0.25">
      <c r="A13" s="152"/>
      <c r="B13" s="158"/>
      <c r="C13" s="158"/>
      <c r="D13" s="158"/>
      <c r="E13" s="158"/>
      <c r="F13" s="158"/>
      <c r="G13" s="158"/>
      <c r="H13" s="158"/>
      <c r="I13" s="158"/>
      <c r="J13" s="158"/>
      <c r="K13" s="159"/>
      <c r="L13" s="330"/>
      <c r="M13" s="6"/>
      <c r="N13" s="6"/>
      <c r="O13" s="6"/>
      <c r="P13" s="6"/>
      <c r="Q13" s="6"/>
      <c r="R13" s="6"/>
    </row>
    <row r="14" spans="1:18" ht="12.75" customHeight="1" x14ac:dyDescent="0.25">
      <c r="A14" s="400" t="s">
        <v>39</v>
      </c>
      <c r="B14" s="526" t="s">
        <v>449</v>
      </c>
      <c r="C14" s="527" t="s">
        <v>39</v>
      </c>
      <c r="D14" s="527" t="s">
        <v>39</v>
      </c>
      <c r="E14" s="527" t="s">
        <v>39</v>
      </c>
      <c r="F14" s="527" t="s">
        <v>39</v>
      </c>
      <c r="G14" s="527" t="s">
        <v>39</v>
      </c>
      <c r="H14" s="527" t="s">
        <v>39</v>
      </c>
      <c r="I14" s="527" t="s">
        <v>39</v>
      </c>
      <c r="J14" s="527" t="s">
        <v>39</v>
      </c>
      <c r="K14" s="160" t="s">
        <v>39</v>
      </c>
      <c r="L14" s="203"/>
      <c r="M14" s="204"/>
      <c r="N14" s="204">
        <f>SUM(K15:K145)</f>
        <v>183998.39999999997</v>
      </c>
      <c r="O14" s="204"/>
      <c r="P14" s="204" t="s">
        <v>39</v>
      </c>
      <c r="Q14" s="204" t="s">
        <v>39</v>
      </c>
      <c r="R14" s="204" t="s">
        <v>39</v>
      </c>
    </row>
    <row r="15" spans="1:18" ht="12.75" customHeight="1" x14ac:dyDescent="0.25">
      <c r="A15" s="470" t="s">
        <v>41</v>
      </c>
      <c r="B15" s="458" t="s">
        <v>39</v>
      </c>
      <c r="C15" s="458" t="s">
        <v>42</v>
      </c>
      <c r="D15" s="458" t="s">
        <v>39</v>
      </c>
      <c r="E15" s="161" t="s">
        <v>43</v>
      </c>
      <c r="F15" s="161">
        <v>0</v>
      </c>
      <c r="G15" s="162">
        <v>0</v>
      </c>
      <c r="H15" s="161">
        <v>1</v>
      </c>
      <c r="I15" s="162">
        <f t="shared" ref="I15:I59" si="0">ROUND(G15-((G15*J15)/100),2)</f>
        <v>0</v>
      </c>
      <c r="J15" s="162">
        <f>K$1</f>
        <v>0</v>
      </c>
      <c r="K15" s="162">
        <f t="shared" ref="K15:K59" si="1">ROUND((H15*I15),2)</f>
        <v>0</v>
      </c>
      <c r="L15" s="330"/>
      <c r="M15" s="330"/>
      <c r="N15" s="330"/>
      <c r="O15" s="330"/>
      <c r="P15" s="330"/>
      <c r="Q15" s="330"/>
      <c r="R15" s="330"/>
    </row>
    <row r="16" spans="1:18" ht="12.75" customHeight="1" x14ac:dyDescent="0.25">
      <c r="A16" s="458" t="s">
        <v>44</v>
      </c>
      <c r="B16" s="458" t="s">
        <v>39</v>
      </c>
      <c r="C16" s="458" t="s">
        <v>45</v>
      </c>
      <c r="D16" s="458" t="s">
        <v>39</v>
      </c>
      <c r="E16" s="161" t="s">
        <v>43</v>
      </c>
      <c r="F16" s="161">
        <v>0</v>
      </c>
      <c r="G16" s="162">
        <v>7596.2</v>
      </c>
      <c r="H16" s="161">
        <v>1</v>
      </c>
      <c r="I16" s="162">
        <f t="shared" si="0"/>
        <v>7596.2</v>
      </c>
      <c r="J16" s="162">
        <f>K$1</f>
        <v>0</v>
      </c>
      <c r="K16" s="162">
        <f t="shared" si="1"/>
        <v>7596.2</v>
      </c>
      <c r="L16" s="330"/>
      <c r="M16" s="330"/>
      <c r="N16" s="330"/>
      <c r="O16" s="330"/>
      <c r="P16" s="330"/>
      <c r="Q16" s="330"/>
      <c r="R16" s="330"/>
    </row>
    <row r="17" spans="1:12" ht="12.75" customHeight="1" x14ac:dyDescent="0.25">
      <c r="A17" s="458" t="s">
        <v>46</v>
      </c>
      <c r="B17" s="458" t="s">
        <v>39</v>
      </c>
      <c r="C17" s="458" t="s">
        <v>47</v>
      </c>
      <c r="D17" s="458" t="s">
        <v>39</v>
      </c>
      <c r="E17" s="161">
        <v>36</v>
      </c>
      <c r="F17" s="161" t="s">
        <v>48</v>
      </c>
      <c r="G17" s="162">
        <v>5250</v>
      </c>
      <c r="H17" s="161">
        <v>1</v>
      </c>
      <c r="I17" s="162">
        <f t="shared" si="0"/>
        <v>5250</v>
      </c>
      <c r="J17" s="162">
        <f>K$2</f>
        <v>0</v>
      </c>
      <c r="K17" s="162">
        <f t="shared" si="1"/>
        <v>5250</v>
      </c>
      <c r="L17" s="330"/>
    </row>
    <row r="18" spans="1:12" ht="12.75" customHeight="1" x14ac:dyDescent="0.25">
      <c r="A18" s="458" t="s">
        <v>49</v>
      </c>
      <c r="B18" s="458" t="s">
        <v>39</v>
      </c>
      <c r="C18" s="458" t="s">
        <v>50</v>
      </c>
      <c r="D18" s="458" t="s">
        <v>39</v>
      </c>
      <c r="E18" s="161" t="s">
        <v>43</v>
      </c>
      <c r="F18" s="161">
        <v>0</v>
      </c>
      <c r="G18" s="162">
        <v>0</v>
      </c>
      <c r="H18" s="161">
        <v>1</v>
      </c>
      <c r="I18" s="162">
        <f t="shared" si="0"/>
        <v>0</v>
      </c>
      <c r="J18" s="162">
        <f t="shared" ref="J18:J41" si="2">K$1</f>
        <v>0</v>
      </c>
      <c r="K18" s="162">
        <f t="shared" si="1"/>
        <v>0</v>
      </c>
      <c r="L18" s="330"/>
    </row>
    <row r="19" spans="1:12" ht="12.75" customHeight="1" x14ac:dyDescent="0.25">
      <c r="A19" s="458" t="s">
        <v>51</v>
      </c>
      <c r="B19" s="458" t="s">
        <v>39</v>
      </c>
      <c r="C19" s="458" t="s">
        <v>52</v>
      </c>
      <c r="D19" s="458" t="s">
        <v>39</v>
      </c>
      <c r="E19" s="161" t="s">
        <v>43</v>
      </c>
      <c r="F19" s="161">
        <v>0</v>
      </c>
      <c r="G19" s="162">
        <v>0</v>
      </c>
      <c r="H19" s="161">
        <v>1</v>
      </c>
      <c r="I19" s="162">
        <f t="shared" si="0"/>
        <v>0</v>
      </c>
      <c r="J19" s="162">
        <f t="shared" si="2"/>
        <v>0</v>
      </c>
      <c r="K19" s="162">
        <f t="shared" si="1"/>
        <v>0</v>
      </c>
      <c r="L19" s="330"/>
    </row>
    <row r="20" spans="1:12" ht="12.75" customHeight="1" x14ac:dyDescent="0.25">
      <c r="A20" s="458" t="s">
        <v>53</v>
      </c>
      <c r="B20" s="458" t="s">
        <v>39</v>
      </c>
      <c r="C20" s="458" t="s">
        <v>54</v>
      </c>
      <c r="D20" s="458" t="s">
        <v>39</v>
      </c>
      <c r="E20" s="161" t="s">
        <v>43</v>
      </c>
      <c r="F20" s="161">
        <v>0</v>
      </c>
      <c r="G20" s="162">
        <v>0</v>
      </c>
      <c r="H20" s="161">
        <v>1</v>
      </c>
      <c r="I20" s="162">
        <f t="shared" si="0"/>
        <v>0</v>
      </c>
      <c r="J20" s="162">
        <f t="shared" si="2"/>
        <v>0</v>
      </c>
      <c r="K20" s="162">
        <f t="shared" si="1"/>
        <v>0</v>
      </c>
      <c r="L20" s="330"/>
    </row>
    <row r="21" spans="1:12" ht="12.75" customHeight="1" x14ac:dyDescent="0.25">
      <c r="A21" s="458" t="s">
        <v>55</v>
      </c>
      <c r="B21" s="458" t="s">
        <v>39</v>
      </c>
      <c r="C21" s="458" t="s">
        <v>56</v>
      </c>
      <c r="D21" s="458" t="s">
        <v>39</v>
      </c>
      <c r="E21" s="161" t="s">
        <v>43</v>
      </c>
      <c r="F21" s="161">
        <v>0</v>
      </c>
      <c r="G21" s="162">
        <v>7596.2</v>
      </c>
      <c r="H21" s="161">
        <v>1</v>
      </c>
      <c r="I21" s="162">
        <f t="shared" si="0"/>
        <v>7596.2</v>
      </c>
      <c r="J21" s="162">
        <f t="shared" si="2"/>
        <v>0</v>
      </c>
      <c r="K21" s="162">
        <f t="shared" si="1"/>
        <v>7596.2</v>
      </c>
      <c r="L21" s="330"/>
    </row>
    <row r="22" spans="1:12" ht="12.75" customHeight="1" x14ac:dyDescent="0.25">
      <c r="A22" s="458" t="s">
        <v>57</v>
      </c>
      <c r="B22" s="458" t="s">
        <v>39</v>
      </c>
      <c r="C22" s="458" t="s">
        <v>58</v>
      </c>
      <c r="D22" s="458" t="s">
        <v>39</v>
      </c>
      <c r="E22" s="161" t="s">
        <v>43</v>
      </c>
      <c r="F22" s="161">
        <v>0</v>
      </c>
      <c r="G22" s="162">
        <v>0</v>
      </c>
      <c r="H22" s="161">
        <v>1</v>
      </c>
      <c r="I22" s="162">
        <f t="shared" si="0"/>
        <v>0</v>
      </c>
      <c r="J22" s="162">
        <f t="shared" si="2"/>
        <v>0</v>
      </c>
      <c r="K22" s="162">
        <f t="shared" si="1"/>
        <v>0</v>
      </c>
      <c r="L22" s="330"/>
    </row>
    <row r="23" spans="1:12" ht="12.75" customHeight="1" x14ac:dyDescent="0.25">
      <c r="A23" s="458" t="s">
        <v>59</v>
      </c>
      <c r="B23" s="458" t="s">
        <v>39</v>
      </c>
      <c r="C23" s="458" t="s">
        <v>60</v>
      </c>
      <c r="D23" s="458" t="s">
        <v>39</v>
      </c>
      <c r="E23" s="161" t="s">
        <v>43</v>
      </c>
      <c r="F23" s="161">
        <v>0</v>
      </c>
      <c r="G23" s="162">
        <v>0</v>
      </c>
      <c r="H23" s="161">
        <v>1</v>
      </c>
      <c r="I23" s="162">
        <f t="shared" si="0"/>
        <v>0</v>
      </c>
      <c r="J23" s="162">
        <f t="shared" si="2"/>
        <v>0</v>
      </c>
      <c r="K23" s="162">
        <f t="shared" si="1"/>
        <v>0</v>
      </c>
      <c r="L23" s="330"/>
    </row>
    <row r="24" spans="1:12" ht="12.75" customHeight="1" x14ac:dyDescent="0.25">
      <c r="A24" s="458" t="s">
        <v>61</v>
      </c>
      <c r="B24" s="458" t="s">
        <v>39</v>
      </c>
      <c r="C24" s="458" t="s">
        <v>62</v>
      </c>
      <c r="D24" s="458" t="s">
        <v>39</v>
      </c>
      <c r="E24" s="161" t="s">
        <v>43</v>
      </c>
      <c r="F24" s="161">
        <v>0</v>
      </c>
      <c r="G24" s="162">
        <v>15196.2</v>
      </c>
      <c r="H24" s="161">
        <v>1</v>
      </c>
      <c r="I24" s="162">
        <f t="shared" si="0"/>
        <v>15196.2</v>
      </c>
      <c r="J24" s="162">
        <f t="shared" si="2"/>
        <v>0</v>
      </c>
      <c r="K24" s="162">
        <f t="shared" si="1"/>
        <v>15196.2</v>
      </c>
      <c r="L24" s="330"/>
    </row>
    <row r="25" spans="1:12" ht="12.75" customHeight="1" x14ac:dyDescent="0.25">
      <c r="A25" s="506" t="s">
        <v>396</v>
      </c>
      <c r="B25" s="506" t="s">
        <v>39</v>
      </c>
      <c r="C25" s="506" t="s">
        <v>397</v>
      </c>
      <c r="D25" s="506" t="s">
        <v>39</v>
      </c>
      <c r="E25" s="287"/>
      <c r="F25" s="287"/>
      <c r="G25" s="288">
        <v>1900</v>
      </c>
      <c r="H25" s="287">
        <v>4</v>
      </c>
      <c r="I25" s="164">
        <f t="shared" si="0"/>
        <v>1900</v>
      </c>
      <c r="J25" s="164">
        <f t="shared" si="2"/>
        <v>0</v>
      </c>
      <c r="K25" s="164">
        <f t="shared" ref="K25" si="3">H25*I25</f>
        <v>7600</v>
      </c>
      <c r="L25" s="330"/>
    </row>
    <row r="26" spans="1:12" ht="12.75" customHeight="1" x14ac:dyDescent="0.25">
      <c r="A26" s="458" t="s">
        <v>66</v>
      </c>
      <c r="B26" s="458" t="s">
        <v>39</v>
      </c>
      <c r="C26" s="458" t="s">
        <v>67</v>
      </c>
      <c r="D26" s="458" t="s">
        <v>39</v>
      </c>
      <c r="E26" s="161" t="s">
        <v>43</v>
      </c>
      <c r="F26" s="161">
        <v>0</v>
      </c>
      <c r="G26" s="162">
        <v>15196.2</v>
      </c>
      <c r="H26" s="161">
        <v>1</v>
      </c>
      <c r="I26" s="162">
        <f t="shared" si="0"/>
        <v>15196.2</v>
      </c>
      <c r="J26" s="162">
        <f t="shared" si="2"/>
        <v>0</v>
      </c>
      <c r="K26" s="162">
        <f t="shared" si="1"/>
        <v>15196.2</v>
      </c>
      <c r="L26" s="330"/>
    </row>
    <row r="27" spans="1:12" ht="12.75" customHeight="1" x14ac:dyDescent="0.25">
      <c r="A27" s="457" t="s">
        <v>68</v>
      </c>
      <c r="B27" s="457" t="s">
        <v>39</v>
      </c>
      <c r="C27" s="457" t="s">
        <v>69</v>
      </c>
      <c r="D27" s="457" t="s">
        <v>39</v>
      </c>
      <c r="E27" s="163" t="s">
        <v>43</v>
      </c>
      <c r="F27" s="163">
        <v>0</v>
      </c>
      <c r="G27" s="164">
        <v>7596.2</v>
      </c>
      <c r="H27" s="163">
        <v>1</v>
      </c>
      <c r="I27" s="164">
        <f t="shared" si="0"/>
        <v>7596.2</v>
      </c>
      <c r="J27" s="164">
        <f t="shared" si="2"/>
        <v>0</v>
      </c>
      <c r="K27" s="164">
        <f t="shared" si="1"/>
        <v>7596.2</v>
      </c>
      <c r="L27" s="330"/>
    </row>
    <row r="28" spans="1:12" ht="12.75" customHeight="1" x14ac:dyDescent="0.25">
      <c r="A28" s="457" t="s">
        <v>68</v>
      </c>
      <c r="B28" s="457" t="s">
        <v>39</v>
      </c>
      <c r="C28" s="457" t="s">
        <v>69</v>
      </c>
      <c r="D28" s="457" t="s">
        <v>39</v>
      </c>
      <c r="E28" s="163" t="s">
        <v>43</v>
      </c>
      <c r="F28" s="163">
        <v>0</v>
      </c>
      <c r="G28" s="164">
        <v>7596.2</v>
      </c>
      <c r="H28" s="163">
        <v>1</v>
      </c>
      <c r="I28" s="164">
        <f t="shared" si="0"/>
        <v>7596.2</v>
      </c>
      <c r="J28" s="164">
        <f t="shared" si="2"/>
        <v>0</v>
      </c>
      <c r="K28" s="164">
        <f t="shared" si="1"/>
        <v>7596.2</v>
      </c>
      <c r="L28" s="330"/>
    </row>
    <row r="29" spans="1:12" ht="12.75" customHeight="1" x14ac:dyDescent="0.25">
      <c r="A29" s="457" t="s">
        <v>68</v>
      </c>
      <c r="B29" s="457" t="s">
        <v>39</v>
      </c>
      <c r="C29" s="457" t="s">
        <v>69</v>
      </c>
      <c r="D29" s="457" t="s">
        <v>39</v>
      </c>
      <c r="E29" s="163" t="s">
        <v>43</v>
      </c>
      <c r="F29" s="163">
        <v>0</v>
      </c>
      <c r="G29" s="164">
        <v>7596.2</v>
      </c>
      <c r="H29" s="163">
        <v>1</v>
      </c>
      <c r="I29" s="164">
        <f t="shared" si="0"/>
        <v>7596.2</v>
      </c>
      <c r="J29" s="164">
        <f t="shared" si="2"/>
        <v>0</v>
      </c>
      <c r="K29" s="164">
        <f t="shared" si="1"/>
        <v>7596.2</v>
      </c>
      <c r="L29" s="330"/>
    </row>
    <row r="30" spans="1:12" ht="12.75" customHeight="1" x14ac:dyDescent="0.25">
      <c r="A30" s="457" t="s">
        <v>68</v>
      </c>
      <c r="B30" s="457" t="s">
        <v>39</v>
      </c>
      <c r="C30" s="457" t="s">
        <v>69</v>
      </c>
      <c r="D30" s="457" t="s">
        <v>39</v>
      </c>
      <c r="E30" s="163" t="s">
        <v>43</v>
      </c>
      <c r="F30" s="163">
        <v>0</v>
      </c>
      <c r="G30" s="164">
        <v>7596.2</v>
      </c>
      <c r="H30" s="163">
        <v>1</v>
      </c>
      <c r="I30" s="164">
        <f t="shared" si="0"/>
        <v>7596.2</v>
      </c>
      <c r="J30" s="164">
        <f t="shared" si="2"/>
        <v>0</v>
      </c>
      <c r="K30" s="164">
        <f t="shared" si="1"/>
        <v>7596.2</v>
      </c>
      <c r="L30" s="330"/>
    </row>
    <row r="31" spans="1:12" ht="12.75" customHeight="1" x14ac:dyDescent="0.25">
      <c r="A31" s="471" t="s">
        <v>68</v>
      </c>
      <c r="B31" s="471" t="s">
        <v>39</v>
      </c>
      <c r="C31" s="471" t="s">
        <v>69</v>
      </c>
      <c r="D31" s="471" t="s">
        <v>39</v>
      </c>
      <c r="E31" s="322" t="s">
        <v>43</v>
      </c>
      <c r="F31" s="322">
        <v>0</v>
      </c>
      <c r="G31" s="323">
        <v>7596.2</v>
      </c>
      <c r="H31" s="322">
        <v>1</v>
      </c>
      <c r="I31" s="323">
        <f>ROUND(G31-((G31*J31)/100),2)</f>
        <v>7596.2</v>
      </c>
      <c r="J31" s="323">
        <f t="shared" si="2"/>
        <v>0</v>
      </c>
      <c r="K31" s="323">
        <f>ROUND((H31*I31),2)</f>
        <v>7596.2</v>
      </c>
      <c r="L31" s="343" t="s">
        <v>70</v>
      </c>
    </row>
    <row r="32" spans="1:12" s="317" customFormat="1" ht="12.75" customHeight="1" x14ac:dyDescent="0.25">
      <c r="A32" s="471" t="s">
        <v>68</v>
      </c>
      <c r="B32" s="471" t="s">
        <v>39</v>
      </c>
      <c r="C32" s="471" t="s">
        <v>69</v>
      </c>
      <c r="D32" s="471" t="s">
        <v>39</v>
      </c>
      <c r="E32" s="322" t="s">
        <v>43</v>
      </c>
      <c r="F32" s="322">
        <v>0</v>
      </c>
      <c r="G32" s="323">
        <v>7596.2</v>
      </c>
      <c r="H32" s="322">
        <v>1</v>
      </c>
      <c r="I32" s="323">
        <f>ROUND(G32-((G32*J32)/100),2)</f>
        <v>7596.2</v>
      </c>
      <c r="J32" s="323">
        <f t="shared" ref="J32" si="4">K$1</f>
        <v>0</v>
      </c>
      <c r="K32" s="323">
        <f>ROUND((H32*I32),2)</f>
        <v>7596.2</v>
      </c>
      <c r="L32" s="343" t="s">
        <v>70</v>
      </c>
    </row>
    <row r="33" spans="1:18" ht="12.75" customHeight="1" x14ac:dyDescent="0.25">
      <c r="A33" s="458" t="s">
        <v>71</v>
      </c>
      <c r="B33" s="458" t="s">
        <v>39</v>
      </c>
      <c r="C33" s="458" t="s">
        <v>72</v>
      </c>
      <c r="D33" s="458" t="s">
        <v>39</v>
      </c>
      <c r="E33" s="161" t="s">
        <v>43</v>
      </c>
      <c r="F33" s="161">
        <v>0</v>
      </c>
      <c r="G33" s="162">
        <v>4556.2</v>
      </c>
      <c r="H33" s="161">
        <v>1</v>
      </c>
      <c r="I33" s="162">
        <f t="shared" si="0"/>
        <v>4556.2</v>
      </c>
      <c r="J33" s="162">
        <f t="shared" si="2"/>
        <v>0</v>
      </c>
      <c r="K33" s="162">
        <f t="shared" si="1"/>
        <v>4556.2</v>
      </c>
      <c r="L33" s="330"/>
      <c r="M33" s="330"/>
      <c r="N33" s="330"/>
      <c r="O33" s="330"/>
      <c r="P33" s="330"/>
      <c r="Q33" s="330"/>
      <c r="R33" s="330"/>
    </row>
    <row r="34" spans="1:18" ht="12.75" customHeight="1" x14ac:dyDescent="0.25">
      <c r="A34" s="458" t="s">
        <v>73</v>
      </c>
      <c r="B34" s="458" t="s">
        <v>39</v>
      </c>
      <c r="C34" s="458" t="s">
        <v>74</v>
      </c>
      <c r="D34" s="458" t="s">
        <v>39</v>
      </c>
      <c r="E34" s="161" t="s">
        <v>43</v>
      </c>
      <c r="F34" s="161">
        <v>0</v>
      </c>
      <c r="G34" s="162">
        <v>0</v>
      </c>
      <c r="H34" s="161">
        <v>6</v>
      </c>
      <c r="I34" s="162">
        <f t="shared" si="0"/>
        <v>0</v>
      </c>
      <c r="J34" s="162">
        <f t="shared" si="2"/>
        <v>0</v>
      </c>
      <c r="K34" s="162">
        <f t="shared" si="1"/>
        <v>0</v>
      </c>
      <c r="L34" s="330"/>
      <c r="M34" s="330"/>
      <c r="N34" s="330"/>
      <c r="O34" s="330"/>
      <c r="P34" s="330"/>
      <c r="Q34" s="330"/>
      <c r="R34" s="330"/>
    </row>
    <row r="35" spans="1:18" ht="12.75" customHeight="1" x14ac:dyDescent="0.25">
      <c r="A35" s="458" t="s">
        <v>75</v>
      </c>
      <c r="B35" s="458" t="s">
        <v>39</v>
      </c>
      <c r="C35" s="458" t="s">
        <v>72</v>
      </c>
      <c r="D35" s="458" t="s">
        <v>39</v>
      </c>
      <c r="E35" s="161" t="s">
        <v>43</v>
      </c>
      <c r="F35" s="161">
        <v>0</v>
      </c>
      <c r="G35" s="162">
        <v>4556.2</v>
      </c>
      <c r="H35" s="161">
        <v>1</v>
      </c>
      <c r="I35" s="162">
        <f t="shared" si="0"/>
        <v>4556.2</v>
      </c>
      <c r="J35" s="162">
        <f t="shared" si="2"/>
        <v>0</v>
      </c>
      <c r="K35" s="162">
        <f t="shared" si="1"/>
        <v>4556.2</v>
      </c>
      <c r="L35" s="330"/>
      <c r="M35" s="330"/>
      <c r="N35" s="330"/>
      <c r="O35" s="330"/>
      <c r="P35" s="330"/>
      <c r="Q35" s="330"/>
      <c r="R35" s="330"/>
    </row>
    <row r="36" spans="1:18" ht="12.75" customHeight="1" x14ac:dyDescent="0.25">
      <c r="A36" s="457" t="s">
        <v>76</v>
      </c>
      <c r="B36" s="457" t="s">
        <v>39</v>
      </c>
      <c r="C36" s="457" t="s">
        <v>77</v>
      </c>
      <c r="D36" s="457" t="s">
        <v>39</v>
      </c>
      <c r="E36" s="163" t="s">
        <v>43</v>
      </c>
      <c r="F36" s="163">
        <v>0</v>
      </c>
      <c r="G36" s="164">
        <v>11362</v>
      </c>
      <c r="H36" s="163">
        <v>1</v>
      </c>
      <c r="I36" s="164">
        <f t="shared" si="0"/>
        <v>11362</v>
      </c>
      <c r="J36" s="164">
        <f t="shared" si="2"/>
        <v>0</v>
      </c>
      <c r="K36" s="164">
        <f t="shared" si="1"/>
        <v>11362</v>
      </c>
      <c r="L36" s="330"/>
      <c r="M36" s="330"/>
      <c r="N36" s="330"/>
      <c r="O36" s="330"/>
      <c r="P36" s="330"/>
      <c r="Q36" s="330"/>
      <c r="R36" s="330"/>
    </row>
    <row r="37" spans="1:18" ht="12.75" customHeight="1" x14ac:dyDescent="0.25">
      <c r="A37" s="457" t="s">
        <v>78</v>
      </c>
      <c r="B37" s="457" t="s">
        <v>39</v>
      </c>
      <c r="C37" s="457" t="s">
        <v>79</v>
      </c>
      <c r="D37" s="457" t="s">
        <v>39</v>
      </c>
      <c r="E37" s="163" t="s">
        <v>43</v>
      </c>
      <c r="F37" s="163">
        <v>0</v>
      </c>
      <c r="G37" s="164">
        <v>0</v>
      </c>
      <c r="H37" s="163">
        <v>10</v>
      </c>
      <c r="I37" s="164">
        <f t="shared" si="0"/>
        <v>0</v>
      </c>
      <c r="J37" s="164">
        <f t="shared" si="2"/>
        <v>0</v>
      </c>
      <c r="K37" s="164">
        <f t="shared" si="1"/>
        <v>0</v>
      </c>
      <c r="L37" s="330"/>
      <c r="M37" s="330"/>
      <c r="N37" s="330"/>
      <c r="O37" s="330"/>
      <c r="P37" s="330"/>
      <c r="Q37" s="330"/>
      <c r="R37" s="330"/>
    </row>
    <row r="38" spans="1:18" ht="12.75" customHeight="1" x14ac:dyDescent="0.25">
      <c r="A38" s="457" t="s">
        <v>80</v>
      </c>
      <c r="B38" s="457" t="s">
        <v>39</v>
      </c>
      <c r="C38" s="457" t="s">
        <v>81</v>
      </c>
      <c r="D38" s="457" t="s">
        <v>39</v>
      </c>
      <c r="E38" s="163" t="s">
        <v>43</v>
      </c>
      <c r="F38" s="163">
        <v>0</v>
      </c>
      <c r="G38" s="164">
        <v>0</v>
      </c>
      <c r="H38" s="163">
        <v>10</v>
      </c>
      <c r="I38" s="164">
        <f t="shared" si="0"/>
        <v>0</v>
      </c>
      <c r="J38" s="164">
        <f t="shared" si="2"/>
        <v>0</v>
      </c>
      <c r="K38" s="164">
        <f t="shared" si="1"/>
        <v>0</v>
      </c>
      <c r="L38" s="330"/>
      <c r="M38" s="330"/>
      <c r="N38" s="330"/>
      <c r="O38" s="330"/>
      <c r="P38" s="330"/>
      <c r="Q38" s="330"/>
      <c r="R38" s="330"/>
    </row>
    <row r="39" spans="1:18" ht="12.75" customHeight="1" x14ac:dyDescent="0.25">
      <c r="A39" s="457" t="s">
        <v>82</v>
      </c>
      <c r="B39" s="457" t="s">
        <v>39</v>
      </c>
      <c r="C39" s="457" t="s">
        <v>83</v>
      </c>
      <c r="D39" s="457" t="s">
        <v>39</v>
      </c>
      <c r="E39" s="163" t="s">
        <v>43</v>
      </c>
      <c r="F39" s="163">
        <v>0</v>
      </c>
      <c r="G39" s="164">
        <v>0</v>
      </c>
      <c r="H39" s="163">
        <v>10</v>
      </c>
      <c r="I39" s="164">
        <f t="shared" si="0"/>
        <v>0</v>
      </c>
      <c r="J39" s="164">
        <f t="shared" si="2"/>
        <v>0</v>
      </c>
      <c r="K39" s="164">
        <f t="shared" si="1"/>
        <v>0</v>
      </c>
      <c r="L39" s="330"/>
      <c r="M39" s="330"/>
      <c r="N39" s="330"/>
      <c r="O39" s="330"/>
      <c r="P39" s="330"/>
      <c r="Q39" s="330"/>
      <c r="R39" s="330"/>
    </row>
    <row r="40" spans="1:18" ht="12.75" customHeight="1" x14ac:dyDescent="0.25">
      <c r="A40" s="457" t="s">
        <v>84</v>
      </c>
      <c r="B40" s="457" t="s">
        <v>39</v>
      </c>
      <c r="C40" s="457" t="s">
        <v>85</v>
      </c>
      <c r="D40" s="457" t="s">
        <v>39</v>
      </c>
      <c r="E40" s="163" t="s">
        <v>43</v>
      </c>
      <c r="F40" s="163">
        <v>0</v>
      </c>
      <c r="G40" s="164">
        <v>0</v>
      </c>
      <c r="H40" s="163">
        <v>10</v>
      </c>
      <c r="I40" s="164">
        <f t="shared" si="0"/>
        <v>0</v>
      </c>
      <c r="J40" s="164">
        <f t="shared" si="2"/>
        <v>0</v>
      </c>
      <c r="K40" s="164">
        <f t="shared" si="1"/>
        <v>0</v>
      </c>
      <c r="L40" s="330"/>
      <c r="M40" s="330"/>
      <c r="N40" s="330"/>
      <c r="O40" s="330"/>
      <c r="P40" s="330"/>
      <c r="Q40" s="330"/>
      <c r="R40" s="330"/>
    </row>
    <row r="41" spans="1:18" ht="12.75" customHeight="1" x14ac:dyDescent="0.25">
      <c r="A41" s="458" t="s">
        <v>86</v>
      </c>
      <c r="B41" s="458" t="s">
        <v>39</v>
      </c>
      <c r="C41" s="458" t="s">
        <v>87</v>
      </c>
      <c r="D41" s="458" t="s">
        <v>39</v>
      </c>
      <c r="E41" s="161" t="s">
        <v>43</v>
      </c>
      <c r="F41" s="161">
        <v>0</v>
      </c>
      <c r="G41" s="162">
        <v>100</v>
      </c>
      <c r="H41" s="161">
        <v>1</v>
      </c>
      <c r="I41" s="162">
        <f t="shared" si="0"/>
        <v>100</v>
      </c>
      <c r="J41" s="162">
        <f t="shared" si="2"/>
        <v>0</v>
      </c>
      <c r="K41" s="162">
        <f t="shared" si="1"/>
        <v>100</v>
      </c>
      <c r="L41" s="330"/>
      <c r="M41" s="330"/>
      <c r="N41" s="330"/>
      <c r="O41" s="330"/>
      <c r="P41" s="330"/>
      <c r="Q41" s="330"/>
      <c r="R41" s="330"/>
    </row>
    <row r="42" spans="1:18" ht="12.75" customHeight="1" x14ac:dyDescent="0.25">
      <c r="A42" s="458" t="s">
        <v>88</v>
      </c>
      <c r="B42" s="458" t="s">
        <v>39</v>
      </c>
      <c r="C42" s="458" t="s">
        <v>89</v>
      </c>
      <c r="D42" s="458" t="s">
        <v>39</v>
      </c>
      <c r="E42" s="161">
        <v>36</v>
      </c>
      <c r="F42" s="161" t="s">
        <v>48</v>
      </c>
      <c r="G42" s="162">
        <v>1631</v>
      </c>
      <c r="H42" s="161">
        <v>1</v>
      </c>
      <c r="I42" s="162">
        <f t="shared" si="0"/>
        <v>1631</v>
      </c>
      <c r="J42" s="162">
        <f>K$2</f>
        <v>0</v>
      </c>
      <c r="K42" s="162">
        <f t="shared" si="1"/>
        <v>1631</v>
      </c>
      <c r="L42" s="330"/>
      <c r="M42" s="330"/>
      <c r="N42" s="330"/>
      <c r="O42" s="330"/>
      <c r="P42" s="330"/>
      <c r="Q42" s="330"/>
      <c r="R42" s="330"/>
    </row>
    <row r="43" spans="1:18" ht="12.75" customHeight="1" x14ac:dyDescent="0.25">
      <c r="A43" s="458" t="s">
        <v>90</v>
      </c>
      <c r="B43" s="458" t="s">
        <v>39</v>
      </c>
      <c r="C43" s="458" t="s">
        <v>91</v>
      </c>
      <c r="D43" s="458" t="s">
        <v>39</v>
      </c>
      <c r="E43" s="161" t="s">
        <v>43</v>
      </c>
      <c r="F43" s="161">
        <v>0</v>
      </c>
      <c r="G43" s="162">
        <v>0</v>
      </c>
      <c r="H43" s="161">
        <v>1</v>
      </c>
      <c r="I43" s="162">
        <f t="shared" si="0"/>
        <v>0</v>
      </c>
      <c r="J43" s="162">
        <f t="shared" ref="J43:J47" si="5">K$1</f>
        <v>0</v>
      </c>
      <c r="K43" s="162">
        <f t="shared" si="1"/>
        <v>0</v>
      </c>
      <c r="L43" s="330"/>
      <c r="M43" s="330"/>
      <c r="N43" s="330"/>
      <c r="O43" s="330"/>
      <c r="P43" s="330"/>
      <c r="Q43" s="330"/>
      <c r="R43" s="330"/>
    </row>
    <row r="44" spans="1:18" ht="12.75" customHeight="1" x14ac:dyDescent="0.25">
      <c r="A44" s="458" t="s">
        <v>92</v>
      </c>
      <c r="B44" s="458" t="s">
        <v>39</v>
      </c>
      <c r="C44" s="458" t="s">
        <v>93</v>
      </c>
      <c r="D44" s="458" t="s">
        <v>39</v>
      </c>
      <c r="E44" s="161" t="s">
        <v>43</v>
      </c>
      <c r="F44" s="161">
        <v>0</v>
      </c>
      <c r="G44" s="162">
        <v>0</v>
      </c>
      <c r="H44" s="161">
        <v>1</v>
      </c>
      <c r="I44" s="162">
        <f t="shared" si="0"/>
        <v>0</v>
      </c>
      <c r="J44" s="162">
        <f t="shared" si="5"/>
        <v>0</v>
      </c>
      <c r="K44" s="162">
        <f t="shared" si="1"/>
        <v>0</v>
      </c>
      <c r="L44" s="330"/>
      <c r="M44" s="330"/>
      <c r="N44" s="330"/>
      <c r="O44" s="330"/>
      <c r="P44" s="330"/>
      <c r="Q44" s="330"/>
      <c r="R44" s="330"/>
    </row>
    <row r="45" spans="1:18" ht="12.75" customHeight="1" x14ac:dyDescent="0.25">
      <c r="A45" s="458" t="s">
        <v>94</v>
      </c>
      <c r="B45" s="458" t="s">
        <v>39</v>
      </c>
      <c r="C45" s="458" t="s">
        <v>95</v>
      </c>
      <c r="D45" s="458" t="s">
        <v>39</v>
      </c>
      <c r="E45" s="161" t="s">
        <v>43</v>
      </c>
      <c r="F45" s="161">
        <v>0</v>
      </c>
      <c r="G45" s="162">
        <v>0</v>
      </c>
      <c r="H45" s="161">
        <v>1</v>
      </c>
      <c r="I45" s="162">
        <f t="shared" si="0"/>
        <v>0</v>
      </c>
      <c r="J45" s="162">
        <f t="shared" si="5"/>
        <v>0</v>
      </c>
      <c r="K45" s="162">
        <f t="shared" si="1"/>
        <v>0</v>
      </c>
      <c r="L45" s="330"/>
      <c r="M45" s="330"/>
      <c r="N45" s="330"/>
      <c r="O45" s="330"/>
      <c r="P45" s="330"/>
      <c r="Q45" s="330"/>
      <c r="R45" s="330"/>
    </row>
    <row r="46" spans="1:18" ht="12.75" customHeight="1" x14ac:dyDescent="0.25">
      <c r="A46" s="458" t="s">
        <v>96</v>
      </c>
      <c r="B46" s="458" t="s">
        <v>39</v>
      </c>
      <c r="C46" s="458" t="s">
        <v>97</v>
      </c>
      <c r="D46" s="458" t="s">
        <v>39</v>
      </c>
      <c r="E46" s="161" t="s">
        <v>43</v>
      </c>
      <c r="F46" s="161">
        <v>0</v>
      </c>
      <c r="G46" s="162">
        <v>0</v>
      </c>
      <c r="H46" s="161">
        <v>1</v>
      </c>
      <c r="I46" s="162">
        <f t="shared" si="0"/>
        <v>0</v>
      </c>
      <c r="J46" s="162">
        <f t="shared" si="5"/>
        <v>0</v>
      </c>
      <c r="K46" s="162">
        <f t="shared" si="1"/>
        <v>0</v>
      </c>
      <c r="L46" s="330"/>
      <c r="M46" s="330"/>
      <c r="N46" s="330"/>
      <c r="O46" s="330"/>
      <c r="P46" s="330"/>
      <c r="Q46" s="330"/>
      <c r="R46" s="330"/>
    </row>
    <row r="47" spans="1:18" ht="12.75" customHeight="1" x14ac:dyDescent="0.25">
      <c r="A47" s="458" t="s">
        <v>98</v>
      </c>
      <c r="B47" s="458" t="s">
        <v>39</v>
      </c>
      <c r="C47" s="458" t="s">
        <v>99</v>
      </c>
      <c r="D47" s="458" t="s">
        <v>39</v>
      </c>
      <c r="E47" s="161" t="s">
        <v>43</v>
      </c>
      <c r="F47" s="161">
        <v>0</v>
      </c>
      <c r="G47" s="162">
        <v>100</v>
      </c>
      <c r="H47" s="161">
        <v>10</v>
      </c>
      <c r="I47" s="162">
        <f t="shared" si="0"/>
        <v>100</v>
      </c>
      <c r="J47" s="162">
        <f t="shared" si="5"/>
        <v>0</v>
      </c>
      <c r="K47" s="162">
        <f t="shared" si="1"/>
        <v>1000</v>
      </c>
      <c r="L47" s="330"/>
      <c r="M47" s="330"/>
      <c r="N47" s="330"/>
      <c r="O47" s="330"/>
      <c r="P47" s="330"/>
      <c r="Q47" s="330"/>
      <c r="R47" s="330"/>
    </row>
    <row r="48" spans="1:18" ht="12.75" customHeight="1" x14ac:dyDescent="0.25">
      <c r="A48" s="458" t="s">
        <v>100</v>
      </c>
      <c r="B48" s="458" t="s">
        <v>39</v>
      </c>
      <c r="C48" s="458" t="s">
        <v>101</v>
      </c>
      <c r="D48" s="458" t="s">
        <v>39</v>
      </c>
      <c r="E48" s="161">
        <v>36</v>
      </c>
      <c r="F48" s="161" t="s">
        <v>48</v>
      </c>
      <c r="G48" s="162">
        <v>53</v>
      </c>
      <c r="H48" s="161">
        <v>10</v>
      </c>
      <c r="I48" s="162">
        <f t="shared" si="0"/>
        <v>53</v>
      </c>
      <c r="J48" s="162">
        <f>K$2</f>
        <v>0</v>
      </c>
      <c r="K48" s="162">
        <f t="shared" si="1"/>
        <v>530</v>
      </c>
      <c r="L48" s="330"/>
      <c r="M48" s="330"/>
      <c r="N48" s="330"/>
      <c r="O48" s="330"/>
      <c r="P48" s="330"/>
      <c r="Q48" s="330"/>
      <c r="R48" s="330"/>
    </row>
    <row r="49" spans="1:18" ht="12.75" customHeight="1" x14ac:dyDescent="0.25">
      <c r="A49" s="458" t="s">
        <v>102</v>
      </c>
      <c r="B49" s="458" t="s">
        <v>39</v>
      </c>
      <c r="C49" s="458" t="s">
        <v>103</v>
      </c>
      <c r="D49" s="458" t="s">
        <v>39</v>
      </c>
      <c r="E49" s="161" t="s">
        <v>43</v>
      </c>
      <c r="F49" s="161">
        <v>0</v>
      </c>
      <c r="G49" s="162">
        <v>0</v>
      </c>
      <c r="H49" s="161">
        <v>10</v>
      </c>
      <c r="I49" s="162">
        <f t="shared" si="0"/>
        <v>0</v>
      </c>
      <c r="J49" s="162">
        <f t="shared" ref="J49:J59" si="6">K$1</f>
        <v>0</v>
      </c>
      <c r="K49" s="162">
        <f t="shared" si="1"/>
        <v>0</v>
      </c>
      <c r="L49" s="330"/>
      <c r="M49" s="330"/>
      <c r="N49" s="330"/>
      <c r="O49" s="330"/>
      <c r="P49" s="330"/>
      <c r="Q49" s="330"/>
      <c r="R49" s="330"/>
    </row>
    <row r="50" spans="1:18" ht="12.75" customHeight="1" x14ac:dyDescent="0.25">
      <c r="A50" s="458" t="s">
        <v>104</v>
      </c>
      <c r="B50" s="458" t="s">
        <v>39</v>
      </c>
      <c r="C50" s="458" t="s">
        <v>105</v>
      </c>
      <c r="D50" s="458" t="s">
        <v>39</v>
      </c>
      <c r="E50" s="161" t="s">
        <v>43</v>
      </c>
      <c r="F50" s="161">
        <v>0</v>
      </c>
      <c r="G50" s="162">
        <v>0</v>
      </c>
      <c r="H50" s="161">
        <v>10</v>
      </c>
      <c r="I50" s="162">
        <f t="shared" si="0"/>
        <v>0</v>
      </c>
      <c r="J50" s="162">
        <f t="shared" si="6"/>
        <v>0</v>
      </c>
      <c r="K50" s="162">
        <f t="shared" si="1"/>
        <v>0</v>
      </c>
      <c r="L50" s="330"/>
      <c r="M50" s="330"/>
      <c r="N50" s="330"/>
      <c r="O50" s="330"/>
      <c r="P50" s="330"/>
      <c r="Q50" s="330"/>
      <c r="R50" s="330"/>
    </row>
    <row r="51" spans="1:18" ht="12.75" customHeight="1" x14ac:dyDescent="0.25">
      <c r="A51" s="458" t="s">
        <v>106</v>
      </c>
      <c r="B51" s="458" t="s">
        <v>39</v>
      </c>
      <c r="C51" s="458" t="s">
        <v>107</v>
      </c>
      <c r="D51" s="458" t="s">
        <v>39</v>
      </c>
      <c r="E51" s="161" t="s">
        <v>43</v>
      </c>
      <c r="F51" s="161">
        <v>0</v>
      </c>
      <c r="G51" s="162">
        <v>0</v>
      </c>
      <c r="H51" s="161">
        <v>10</v>
      </c>
      <c r="I51" s="162">
        <f t="shared" si="0"/>
        <v>0</v>
      </c>
      <c r="J51" s="162">
        <f t="shared" si="6"/>
        <v>0</v>
      </c>
      <c r="K51" s="162">
        <f t="shared" si="1"/>
        <v>0</v>
      </c>
      <c r="L51" s="330"/>
      <c r="M51" s="330"/>
      <c r="N51" s="330"/>
      <c r="O51" s="330"/>
      <c r="P51" s="330"/>
      <c r="Q51" s="330"/>
      <c r="R51" s="330"/>
    </row>
    <row r="52" spans="1:18" ht="12.75" customHeight="1" x14ac:dyDescent="0.25">
      <c r="A52" s="458" t="s">
        <v>108</v>
      </c>
      <c r="B52" s="458" t="s">
        <v>39</v>
      </c>
      <c r="C52" s="458" t="s">
        <v>109</v>
      </c>
      <c r="D52" s="458" t="s">
        <v>39</v>
      </c>
      <c r="E52" s="161" t="s">
        <v>43</v>
      </c>
      <c r="F52" s="161">
        <v>0</v>
      </c>
      <c r="G52" s="162">
        <v>0</v>
      </c>
      <c r="H52" s="161">
        <v>10</v>
      </c>
      <c r="I52" s="162">
        <f t="shared" si="0"/>
        <v>0</v>
      </c>
      <c r="J52" s="162">
        <f t="shared" si="6"/>
        <v>0</v>
      </c>
      <c r="K52" s="162">
        <f t="shared" si="1"/>
        <v>0</v>
      </c>
      <c r="L52" s="330"/>
      <c r="M52" s="330"/>
      <c r="N52" s="330"/>
      <c r="O52" s="330"/>
      <c r="P52" s="330"/>
      <c r="Q52" s="330"/>
      <c r="R52" s="330"/>
    </row>
    <row r="53" spans="1:18" ht="12.75" customHeight="1" x14ac:dyDescent="0.25">
      <c r="A53" s="458" t="s">
        <v>110</v>
      </c>
      <c r="B53" s="458" t="s">
        <v>39</v>
      </c>
      <c r="C53" s="458" t="s">
        <v>111</v>
      </c>
      <c r="D53" s="458" t="s">
        <v>39</v>
      </c>
      <c r="E53" s="161" t="s">
        <v>43</v>
      </c>
      <c r="F53" s="161">
        <v>0</v>
      </c>
      <c r="G53" s="162">
        <v>0</v>
      </c>
      <c r="H53" s="161">
        <v>10</v>
      </c>
      <c r="I53" s="162">
        <f t="shared" si="0"/>
        <v>0</v>
      </c>
      <c r="J53" s="162">
        <f t="shared" si="6"/>
        <v>0</v>
      </c>
      <c r="K53" s="162">
        <f t="shared" si="1"/>
        <v>0</v>
      </c>
      <c r="L53" s="330"/>
      <c r="M53" s="330"/>
      <c r="N53" s="330"/>
      <c r="O53" s="330"/>
      <c r="P53" s="330"/>
      <c r="Q53" s="330"/>
      <c r="R53" s="330"/>
    </row>
    <row r="54" spans="1:18" ht="12.75" customHeight="1" x14ac:dyDescent="0.25">
      <c r="A54" s="393"/>
      <c r="B54" s="393"/>
      <c r="C54" s="393"/>
      <c r="D54" s="393"/>
      <c r="E54" s="161"/>
      <c r="F54" s="161"/>
      <c r="G54" s="162"/>
      <c r="H54" s="161"/>
      <c r="I54" s="162"/>
      <c r="J54" s="162"/>
      <c r="K54" s="162"/>
      <c r="L54" s="330"/>
      <c r="M54" s="330"/>
      <c r="N54" s="330"/>
      <c r="O54" s="330"/>
      <c r="P54" s="330"/>
      <c r="Q54" s="330"/>
      <c r="R54" s="330"/>
    </row>
    <row r="55" spans="1:18" ht="12.75" customHeight="1" x14ac:dyDescent="0.25">
      <c r="A55" s="485" t="s">
        <v>76</v>
      </c>
      <c r="B55" s="457" t="s">
        <v>39</v>
      </c>
      <c r="C55" s="457" t="s">
        <v>77</v>
      </c>
      <c r="D55" s="457" t="s">
        <v>39</v>
      </c>
      <c r="E55" s="163" t="s">
        <v>43</v>
      </c>
      <c r="F55" s="163">
        <v>0</v>
      </c>
      <c r="G55" s="164">
        <v>14950</v>
      </c>
      <c r="H55" s="163">
        <v>2</v>
      </c>
      <c r="I55" s="164">
        <f t="shared" si="0"/>
        <v>14950</v>
      </c>
      <c r="J55" s="164">
        <f t="shared" si="6"/>
        <v>0</v>
      </c>
      <c r="K55" s="164">
        <f t="shared" si="1"/>
        <v>29900</v>
      </c>
      <c r="L55" s="330"/>
      <c r="M55" s="330"/>
      <c r="N55" s="330"/>
      <c r="O55" s="330"/>
      <c r="P55" s="330"/>
      <c r="Q55" s="330"/>
      <c r="R55" s="330"/>
    </row>
    <row r="56" spans="1:18" ht="12.75" customHeight="1" x14ac:dyDescent="0.25">
      <c r="A56" s="457" t="s">
        <v>78</v>
      </c>
      <c r="B56" s="457" t="s">
        <v>39</v>
      </c>
      <c r="C56" s="457" t="s">
        <v>79</v>
      </c>
      <c r="D56" s="457" t="s">
        <v>39</v>
      </c>
      <c r="E56" s="163" t="s">
        <v>43</v>
      </c>
      <c r="F56" s="163">
        <v>0</v>
      </c>
      <c r="G56" s="164">
        <v>0</v>
      </c>
      <c r="H56" s="163">
        <v>20</v>
      </c>
      <c r="I56" s="164">
        <f t="shared" si="0"/>
        <v>0</v>
      </c>
      <c r="J56" s="164">
        <f t="shared" si="6"/>
        <v>0</v>
      </c>
      <c r="K56" s="164">
        <f t="shared" si="1"/>
        <v>0</v>
      </c>
      <c r="L56" s="330"/>
      <c r="M56" s="330"/>
      <c r="N56" s="330"/>
      <c r="O56" s="330"/>
      <c r="P56" s="330"/>
      <c r="Q56" s="330"/>
      <c r="R56" s="330"/>
    </row>
    <row r="57" spans="1:18" ht="12.75" customHeight="1" x14ac:dyDescent="0.25">
      <c r="A57" s="457" t="s">
        <v>82</v>
      </c>
      <c r="B57" s="457" t="s">
        <v>39</v>
      </c>
      <c r="C57" s="457" t="s">
        <v>83</v>
      </c>
      <c r="D57" s="457" t="s">
        <v>39</v>
      </c>
      <c r="E57" s="163" t="s">
        <v>43</v>
      </c>
      <c r="F57" s="163">
        <v>0</v>
      </c>
      <c r="G57" s="164">
        <v>0</v>
      </c>
      <c r="H57" s="163">
        <v>20</v>
      </c>
      <c r="I57" s="164">
        <f t="shared" si="0"/>
        <v>0</v>
      </c>
      <c r="J57" s="164">
        <f t="shared" si="6"/>
        <v>0</v>
      </c>
      <c r="K57" s="164">
        <f t="shared" si="1"/>
        <v>0</v>
      </c>
      <c r="L57" s="330"/>
      <c r="M57" s="330"/>
      <c r="N57" s="330"/>
      <c r="O57" s="330"/>
      <c r="P57" s="330"/>
      <c r="Q57" s="330"/>
      <c r="R57" s="330"/>
    </row>
    <row r="58" spans="1:18" ht="12.75" customHeight="1" x14ac:dyDescent="0.25">
      <c r="A58" s="457" t="s">
        <v>84</v>
      </c>
      <c r="B58" s="457" t="s">
        <v>39</v>
      </c>
      <c r="C58" s="457" t="s">
        <v>85</v>
      </c>
      <c r="D58" s="457" t="s">
        <v>39</v>
      </c>
      <c r="E58" s="163" t="s">
        <v>43</v>
      </c>
      <c r="F58" s="163">
        <v>0</v>
      </c>
      <c r="G58" s="164">
        <v>0</v>
      </c>
      <c r="H58" s="163">
        <v>20</v>
      </c>
      <c r="I58" s="164">
        <f t="shared" si="0"/>
        <v>0</v>
      </c>
      <c r="J58" s="164">
        <f t="shared" si="6"/>
        <v>0</v>
      </c>
      <c r="K58" s="164">
        <f t="shared" si="1"/>
        <v>0</v>
      </c>
      <c r="L58" s="330"/>
      <c r="M58" s="330"/>
      <c r="N58" s="330"/>
      <c r="O58" s="330"/>
      <c r="P58" s="330"/>
      <c r="Q58" s="330"/>
      <c r="R58" s="330"/>
    </row>
    <row r="59" spans="1:18" ht="12.75" customHeight="1" x14ac:dyDescent="0.25">
      <c r="A59" s="457" t="s">
        <v>80</v>
      </c>
      <c r="B59" s="457" t="s">
        <v>39</v>
      </c>
      <c r="C59" s="457" t="s">
        <v>81</v>
      </c>
      <c r="D59" s="457" t="s">
        <v>39</v>
      </c>
      <c r="E59" s="163" t="s">
        <v>43</v>
      </c>
      <c r="F59" s="163">
        <v>0</v>
      </c>
      <c r="G59" s="164">
        <v>0</v>
      </c>
      <c r="H59" s="163">
        <v>20</v>
      </c>
      <c r="I59" s="164">
        <f t="shared" si="0"/>
        <v>0</v>
      </c>
      <c r="J59" s="164">
        <f t="shared" si="6"/>
        <v>0</v>
      </c>
      <c r="K59" s="164">
        <f t="shared" si="1"/>
        <v>0</v>
      </c>
      <c r="L59" s="330"/>
      <c r="M59" s="330"/>
      <c r="N59" s="330"/>
      <c r="O59" s="330"/>
      <c r="P59" s="330"/>
      <c r="Q59" s="330"/>
      <c r="R59" s="330"/>
    </row>
    <row r="60" spans="1:18" customFormat="1" ht="12.75" customHeight="1" x14ac:dyDescent="0.2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</row>
    <row r="61" spans="1:18" s="286" customFormat="1" ht="12.75" customHeight="1" x14ac:dyDescent="0.25">
      <c r="A61" s="456" t="s">
        <v>112</v>
      </c>
      <c r="B61" s="451" t="s">
        <v>39</v>
      </c>
      <c r="C61" s="451" t="s">
        <v>113</v>
      </c>
      <c r="D61" s="451" t="s">
        <v>39</v>
      </c>
      <c r="E61" s="178" t="s">
        <v>43</v>
      </c>
      <c r="F61" s="178">
        <v>0</v>
      </c>
      <c r="G61" s="179">
        <v>255</v>
      </c>
      <c r="H61" s="180">
        <v>10</v>
      </c>
      <c r="I61" s="179">
        <f t="shared" ref="I61:I67" si="7">ROUND(G61-((G61*J61)/100),2)</f>
        <v>255</v>
      </c>
      <c r="J61" s="179">
        <f t="shared" ref="J61:J67" si="8">K$1</f>
        <v>0</v>
      </c>
      <c r="K61" s="179">
        <f t="shared" ref="K61:K67" si="9">ROUND((H61*I61),2)</f>
        <v>2550</v>
      </c>
      <c r="L61" s="329"/>
      <c r="M61" s="329"/>
      <c r="N61" s="329"/>
      <c r="O61" s="329"/>
      <c r="P61" s="329"/>
      <c r="Q61" s="329"/>
      <c r="R61" s="329"/>
    </row>
    <row r="62" spans="1:18" s="176" customFormat="1" ht="12.75" customHeight="1" x14ac:dyDescent="0.25">
      <c r="A62" s="480" t="s">
        <v>114</v>
      </c>
      <c r="B62" s="481" t="s">
        <v>39</v>
      </c>
      <c r="C62" s="450" t="s">
        <v>115</v>
      </c>
      <c r="D62" s="450" t="s">
        <v>39</v>
      </c>
      <c r="E62" s="394" t="s">
        <v>43</v>
      </c>
      <c r="F62" s="394">
        <v>0</v>
      </c>
      <c r="G62" s="192">
        <v>75</v>
      </c>
      <c r="H62" s="394">
        <f>H61</f>
        <v>10</v>
      </c>
      <c r="I62" s="192">
        <f t="shared" si="7"/>
        <v>75</v>
      </c>
      <c r="J62" s="192">
        <f t="shared" si="8"/>
        <v>0</v>
      </c>
      <c r="K62" s="192">
        <f t="shared" si="9"/>
        <v>750</v>
      </c>
      <c r="L62" s="330"/>
      <c r="M62" s="185"/>
      <c r="N62" s="185"/>
      <c r="O62" s="185"/>
      <c r="P62" s="185"/>
      <c r="Q62" s="185"/>
      <c r="R62" s="185"/>
    </row>
    <row r="63" spans="1:18" s="176" customFormat="1" ht="12.75" customHeight="1" x14ac:dyDescent="0.25">
      <c r="A63" s="456" t="s">
        <v>117</v>
      </c>
      <c r="B63" s="451" t="s">
        <v>39</v>
      </c>
      <c r="C63" s="451" t="s">
        <v>118</v>
      </c>
      <c r="D63" s="451" t="s">
        <v>39</v>
      </c>
      <c r="E63" s="178" t="s">
        <v>43</v>
      </c>
      <c r="F63" s="178">
        <v>21</v>
      </c>
      <c r="G63" s="179">
        <v>575</v>
      </c>
      <c r="H63" s="180">
        <v>20</v>
      </c>
      <c r="I63" s="179">
        <f t="shared" si="7"/>
        <v>575</v>
      </c>
      <c r="J63" s="179">
        <f t="shared" si="8"/>
        <v>0</v>
      </c>
      <c r="K63" s="179">
        <f t="shared" si="9"/>
        <v>11500</v>
      </c>
      <c r="L63" s="343" t="s">
        <v>116</v>
      </c>
      <c r="M63" s="185"/>
      <c r="N63" s="185"/>
      <c r="O63" s="185"/>
      <c r="P63" s="185"/>
      <c r="Q63" s="185"/>
      <c r="R63" s="185"/>
    </row>
    <row r="64" spans="1:18" s="176" customFormat="1" ht="12.75" customHeight="1" x14ac:dyDescent="0.25">
      <c r="A64" s="392" t="s">
        <v>119</v>
      </c>
      <c r="B64" s="181"/>
      <c r="C64" s="390" t="s">
        <v>120</v>
      </c>
      <c r="D64" s="181"/>
      <c r="E64" s="178" t="s">
        <v>43</v>
      </c>
      <c r="F64" s="178">
        <v>21</v>
      </c>
      <c r="G64" s="179">
        <v>795</v>
      </c>
      <c r="H64" s="180">
        <v>2</v>
      </c>
      <c r="I64" s="179">
        <f t="shared" si="7"/>
        <v>795</v>
      </c>
      <c r="J64" s="179">
        <f t="shared" si="8"/>
        <v>0</v>
      </c>
      <c r="K64" s="179">
        <f t="shared" si="9"/>
        <v>1590</v>
      </c>
      <c r="L64" s="330"/>
      <c r="M64" s="185"/>
      <c r="N64" s="185"/>
      <c r="O64" s="185"/>
      <c r="P64" s="185"/>
      <c r="Q64" s="185"/>
      <c r="R64" s="185"/>
    </row>
    <row r="65" spans="1:18" s="176" customFormat="1" ht="12.75" customHeight="1" x14ac:dyDescent="0.25">
      <c r="A65" s="456" t="s">
        <v>121</v>
      </c>
      <c r="B65" s="451" t="s">
        <v>39</v>
      </c>
      <c r="C65" s="451" t="s">
        <v>122</v>
      </c>
      <c r="D65" s="451" t="s">
        <v>39</v>
      </c>
      <c r="E65" s="178" t="s">
        <v>43</v>
      </c>
      <c r="F65" s="178">
        <v>0</v>
      </c>
      <c r="G65" s="179">
        <v>490</v>
      </c>
      <c r="H65" s="180">
        <v>2</v>
      </c>
      <c r="I65" s="179">
        <f t="shared" si="7"/>
        <v>490</v>
      </c>
      <c r="J65" s="179">
        <f t="shared" si="8"/>
        <v>0</v>
      </c>
      <c r="K65" s="179">
        <f t="shared" si="9"/>
        <v>980</v>
      </c>
      <c r="L65" s="330"/>
      <c r="M65" s="185"/>
      <c r="N65" s="185"/>
      <c r="O65" s="185"/>
      <c r="P65" s="185"/>
      <c r="Q65" s="185"/>
      <c r="R65" s="185"/>
    </row>
    <row r="66" spans="1:18" s="176" customFormat="1" ht="12.75" customHeight="1" x14ac:dyDescent="0.25">
      <c r="A66" s="456" t="s">
        <v>123</v>
      </c>
      <c r="B66" s="451" t="s">
        <v>39</v>
      </c>
      <c r="C66" s="451" t="s">
        <v>124</v>
      </c>
      <c r="D66" s="451" t="s">
        <v>39</v>
      </c>
      <c r="E66" s="178" t="s">
        <v>43</v>
      </c>
      <c r="F66" s="178">
        <v>0</v>
      </c>
      <c r="G66" s="179">
        <v>1395</v>
      </c>
      <c r="H66" s="180">
        <v>1</v>
      </c>
      <c r="I66" s="179">
        <f t="shared" si="7"/>
        <v>1395</v>
      </c>
      <c r="J66" s="179">
        <f t="shared" si="8"/>
        <v>0</v>
      </c>
      <c r="K66" s="179">
        <f t="shared" si="9"/>
        <v>1395</v>
      </c>
      <c r="L66" s="330"/>
      <c r="M66" s="185"/>
      <c r="N66" s="185"/>
      <c r="O66" s="185"/>
      <c r="P66" s="185"/>
      <c r="Q66" s="185"/>
      <c r="R66" s="185"/>
    </row>
    <row r="67" spans="1:18" s="176" customFormat="1" ht="12.75" customHeight="1" x14ac:dyDescent="0.25">
      <c r="A67" s="480" t="s">
        <v>125</v>
      </c>
      <c r="B67" s="481" t="s">
        <v>39</v>
      </c>
      <c r="C67" s="450" t="s">
        <v>126</v>
      </c>
      <c r="D67" s="450" t="s">
        <v>39</v>
      </c>
      <c r="E67" s="394" t="s">
        <v>43</v>
      </c>
      <c r="F67" s="394">
        <v>0</v>
      </c>
      <c r="G67" s="192">
        <v>350</v>
      </c>
      <c r="H67" s="394">
        <f>H66</f>
        <v>1</v>
      </c>
      <c r="I67" s="192">
        <f t="shared" si="7"/>
        <v>350</v>
      </c>
      <c r="J67" s="192">
        <f t="shared" si="8"/>
        <v>0</v>
      </c>
      <c r="K67" s="192">
        <f t="shared" si="9"/>
        <v>350</v>
      </c>
      <c r="L67" s="330"/>
      <c r="M67" s="185"/>
      <c r="N67" s="185"/>
      <c r="O67" s="185"/>
      <c r="P67" s="185"/>
      <c r="Q67" s="185"/>
      <c r="R67" s="185"/>
    </row>
    <row r="68" spans="1:18" s="176" customFormat="1" ht="12.75" hidden="1" customHeight="1" x14ac:dyDescent="0.25">
      <c r="A68" s="452"/>
      <c r="B68" s="453"/>
      <c r="C68" s="454"/>
      <c r="D68" s="453"/>
      <c r="E68" s="193"/>
      <c r="F68" s="193"/>
      <c r="G68" s="194"/>
      <c r="H68" s="193"/>
      <c r="I68" s="194"/>
      <c r="J68" s="194"/>
      <c r="K68" s="175"/>
      <c r="L68" s="330"/>
      <c r="M68" s="185"/>
      <c r="N68" s="185"/>
      <c r="O68" s="185"/>
      <c r="P68" s="185"/>
      <c r="Q68" s="185"/>
      <c r="R68" s="185"/>
    </row>
    <row r="69" spans="1:18" s="176" customFormat="1" ht="12.75" hidden="1" customHeight="1" x14ac:dyDescent="0.25">
      <c r="A69" s="472" t="s">
        <v>127</v>
      </c>
      <c r="B69" s="473"/>
      <c r="C69" s="474" t="s">
        <v>128</v>
      </c>
      <c r="D69" s="475"/>
      <c r="E69" s="178" t="s">
        <v>43</v>
      </c>
      <c r="F69" s="178">
        <v>21</v>
      </c>
      <c r="G69" s="179">
        <v>2750</v>
      </c>
      <c r="H69" s="180">
        <v>0</v>
      </c>
      <c r="I69" s="179">
        <f t="shared" ref="I69:I71" si="10">ROUND(G69-((G69*J69)/100),2)</f>
        <v>2750</v>
      </c>
      <c r="J69" s="179">
        <f t="shared" ref="J69" si="11">K$1</f>
        <v>0</v>
      </c>
      <c r="K69" s="179">
        <f t="shared" ref="K69:K71" si="12">ROUND((H69*I69),2)</f>
        <v>0</v>
      </c>
      <c r="M69" s="185"/>
      <c r="N69" s="185"/>
      <c r="O69" s="185"/>
      <c r="P69" s="185"/>
      <c r="Q69" s="185"/>
      <c r="R69" s="185"/>
    </row>
    <row r="70" spans="1:18" s="176" customFormat="1" ht="12.75" hidden="1" customHeight="1" x14ac:dyDescent="0.25">
      <c r="A70" s="476" t="s">
        <v>129</v>
      </c>
      <c r="B70" s="477"/>
      <c r="C70" s="478" t="s">
        <v>130</v>
      </c>
      <c r="D70" s="479"/>
      <c r="E70" s="394">
        <v>12</v>
      </c>
      <c r="F70" s="394" t="s">
        <v>48</v>
      </c>
      <c r="G70" s="192">
        <v>220</v>
      </c>
      <c r="H70" s="394">
        <f>H69</f>
        <v>0</v>
      </c>
      <c r="I70" s="192">
        <f t="shared" si="10"/>
        <v>220</v>
      </c>
      <c r="J70" s="192">
        <f>$K$2</f>
        <v>0</v>
      </c>
      <c r="K70" s="192">
        <f t="shared" si="12"/>
        <v>0</v>
      </c>
      <c r="L70" s="330"/>
      <c r="M70" s="185"/>
      <c r="N70" s="185"/>
      <c r="O70" s="185"/>
      <c r="P70" s="185"/>
      <c r="Q70" s="185"/>
      <c r="R70" s="185"/>
    </row>
    <row r="71" spans="1:18" s="176" customFormat="1" ht="12.75" hidden="1" customHeight="1" x14ac:dyDescent="0.25">
      <c r="A71" s="476" t="s">
        <v>131</v>
      </c>
      <c r="B71" s="477"/>
      <c r="C71" s="478" t="s">
        <v>132</v>
      </c>
      <c r="D71" s="479"/>
      <c r="E71" s="394" t="s">
        <v>43</v>
      </c>
      <c r="F71" s="394">
        <v>21</v>
      </c>
      <c r="G71" s="192">
        <v>0</v>
      </c>
      <c r="H71" s="394">
        <f>H69</f>
        <v>0</v>
      </c>
      <c r="I71" s="192">
        <f t="shared" si="10"/>
        <v>0</v>
      </c>
      <c r="J71" s="192">
        <f t="shared" ref="J71" si="13">K$1</f>
        <v>0</v>
      </c>
      <c r="K71" s="192">
        <f t="shared" si="12"/>
        <v>0</v>
      </c>
      <c r="L71" s="330"/>
      <c r="M71" s="185"/>
      <c r="N71" s="185"/>
      <c r="O71" s="185"/>
      <c r="P71" s="185"/>
      <c r="Q71" s="185"/>
      <c r="R71" s="185"/>
    </row>
    <row r="72" spans="1:18" s="176" customFormat="1" ht="12.75" hidden="1" customHeight="1" x14ac:dyDescent="0.25">
      <c r="A72" s="452"/>
      <c r="B72" s="453"/>
      <c r="C72" s="454"/>
      <c r="D72" s="453"/>
      <c r="E72" s="193"/>
      <c r="F72" s="193"/>
      <c r="G72" s="194"/>
      <c r="H72" s="193"/>
      <c r="I72" s="194"/>
      <c r="J72" s="194"/>
      <c r="K72" s="175"/>
      <c r="L72" s="330"/>
      <c r="M72" s="185"/>
      <c r="N72" s="185"/>
      <c r="O72" s="185"/>
      <c r="P72" s="185"/>
      <c r="Q72" s="185"/>
      <c r="R72" s="185"/>
    </row>
    <row r="73" spans="1:18" s="176" customFormat="1" ht="12.75" hidden="1" customHeight="1" x14ac:dyDescent="0.25">
      <c r="A73" s="377" t="s">
        <v>133</v>
      </c>
      <c r="B73" s="378"/>
      <c r="C73" s="182" t="s">
        <v>134</v>
      </c>
      <c r="D73" s="378"/>
      <c r="E73" s="178" t="s">
        <v>43</v>
      </c>
      <c r="F73" s="178">
        <v>0</v>
      </c>
      <c r="G73" s="179">
        <v>1295</v>
      </c>
      <c r="H73" s="180">
        <v>0</v>
      </c>
      <c r="I73" s="179">
        <f t="shared" ref="I73:I78" si="14">ROUND(G73-((G73*J73)/100),2)</f>
        <v>1295</v>
      </c>
      <c r="J73" s="179">
        <f t="shared" ref="J73" si="15">K$1</f>
        <v>0</v>
      </c>
      <c r="K73" s="179">
        <f t="shared" ref="K73:K78" si="16">ROUND((H73*I73),2)</f>
        <v>0</v>
      </c>
      <c r="M73" s="185"/>
      <c r="N73" s="185"/>
      <c r="O73" s="185"/>
      <c r="P73" s="185"/>
      <c r="Q73" s="185"/>
      <c r="R73" s="185"/>
    </row>
    <row r="74" spans="1:18" ht="12.75" hidden="1" customHeight="1" x14ac:dyDescent="0.25">
      <c r="A74" s="476" t="s">
        <v>135</v>
      </c>
      <c r="B74" s="477"/>
      <c r="C74" s="196" t="s">
        <v>136</v>
      </c>
      <c r="D74" s="196"/>
      <c r="E74" s="394">
        <v>12</v>
      </c>
      <c r="F74" s="394">
        <v>0</v>
      </c>
      <c r="G74" s="192">
        <v>104</v>
      </c>
      <c r="H74" s="394">
        <f>H73</f>
        <v>0</v>
      </c>
      <c r="I74" s="192">
        <f t="shared" si="14"/>
        <v>104</v>
      </c>
      <c r="J74" s="192">
        <f>$K$2</f>
        <v>0</v>
      </c>
      <c r="K74" s="192">
        <f t="shared" si="16"/>
        <v>0</v>
      </c>
      <c r="L74" s="330"/>
      <c r="M74" s="184"/>
      <c r="N74" s="184"/>
      <c r="O74" s="184"/>
      <c r="P74" s="184"/>
      <c r="Q74" s="184"/>
      <c r="R74" s="184"/>
    </row>
    <row r="75" spans="1:18" ht="12.75" hidden="1" customHeight="1" x14ac:dyDescent="0.25">
      <c r="A75" s="480" t="s">
        <v>137</v>
      </c>
      <c r="B75" s="481"/>
      <c r="C75" s="196" t="s">
        <v>138</v>
      </c>
      <c r="D75" s="196"/>
      <c r="E75" s="394" t="s">
        <v>43</v>
      </c>
      <c r="F75" s="394">
        <v>0</v>
      </c>
      <c r="G75" s="192">
        <v>0</v>
      </c>
      <c r="H75" s="394">
        <f t="shared" ref="H75:H78" si="17">H74</f>
        <v>0</v>
      </c>
      <c r="I75" s="192">
        <f t="shared" si="14"/>
        <v>0</v>
      </c>
      <c r="J75" s="192">
        <f t="shared" ref="J75:J78" si="18">K$1</f>
        <v>0</v>
      </c>
      <c r="K75" s="192">
        <f t="shared" si="16"/>
        <v>0</v>
      </c>
      <c r="L75" s="330"/>
      <c r="M75" s="184"/>
      <c r="N75" s="184"/>
      <c r="O75" s="184"/>
      <c r="P75" s="184"/>
      <c r="Q75" s="184"/>
      <c r="R75" s="184"/>
    </row>
    <row r="76" spans="1:18" ht="12.75" hidden="1" customHeight="1" x14ac:dyDescent="0.25">
      <c r="A76" s="480" t="s">
        <v>139</v>
      </c>
      <c r="B76" s="481"/>
      <c r="C76" s="196" t="s">
        <v>140</v>
      </c>
      <c r="D76" s="196"/>
      <c r="E76" s="394" t="s">
        <v>43</v>
      </c>
      <c r="F76" s="394">
        <v>0</v>
      </c>
      <c r="G76" s="192">
        <v>0</v>
      </c>
      <c r="H76" s="394">
        <f t="shared" si="17"/>
        <v>0</v>
      </c>
      <c r="I76" s="192">
        <f t="shared" si="14"/>
        <v>0</v>
      </c>
      <c r="J76" s="192">
        <f t="shared" si="18"/>
        <v>0</v>
      </c>
      <c r="K76" s="192">
        <f t="shared" si="16"/>
        <v>0</v>
      </c>
      <c r="L76" s="330"/>
      <c r="M76" s="184"/>
      <c r="N76" s="184"/>
      <c r="O76" s="184"/>
      <c r="P76" s="184"/>
      <c r="Q76" s="184"/>
      <c r="R76" s="184"/>
    </row>
    <row r="77" spans="1:18" ht="12.75" hidden="1" customHeight="1" x14ac:dyDescent="0.25">
      <c r="A77" s="480" t="s">
        <v>141</v>
      </c>
      <c r="B77" s="481"/>
      <c r="C77" s="196" t="s">
        <v>142</v>
      </c>
      <c r="D77" s="196"/>
      <c r="E77" s="394" t="s">
        <v>43</v>
      </c>
      <c r="F77" s="394">
        <v>0</v>
      </c>
      <c r="G77" s="192">
        <v>0</v>
      </c>
      <c r="H77" s="394">
        <f t="shared" si="17"/>
        <v>0</v>
      </c>
      <c r="I77" s="192">
        <f t="shared" si="14"/>
        <v>0</v>
      </c>
      <c r="J77" s="192">
        <f t="shared" si="18"/>
        <v>0</v>
      </c>
      <c r="K77" s="192">
        <f t="shared" si="16"/>
        <v>0</v>
      </c>
      <c r="L77" s="330"/>
      <c r="M77" s="184"/>
      <c r="N77" s="184"/>
      <c r="O77" s="184"/>
      <c r="P77" s="184"/>
      <c r="Q77" s="184"/>
      <c r="R77" s="184"/>
    </row>
    <row r="78" spans="1:18" ht="12.75" hidden="1" customHeight="1" x14ac:dyDescent="0.25">
      <c r="A78" s="480" t="s">
        <v>143</v>
      </c>
      <c r="B78" s="481"/>
      <c r="C78" s="196" t="s">
        <v>144</v>
      </c>
      <c r="D78" s="196"/>
      <c r="E78" s="394" t="s">
        <v>43</v>
      </c>
      <c r="F78" s="394">
        <v>0</v>
      </c>
      <c r="G78" s="192">
        <v>0</v>
      </c>
      <c r="H78" s="394">
        <f t="shared" si="17"/>
        <v>0</v>
      </c>
      <c r="I78" s="192">
        <f t="shared" si="14"/>
        <v>0</v>
      </c>
      <c r="J78" s="192">
        <f t="shared" si="18"/>
        <v>0</v>
      </c>
      <c r="K78" s="192">
        <f t="shared" si="16"/>
        <v>0</v>
      </c>
      <c r="L78" s="330"/>
      <c r="M78" s="184"/>
      <c r="N78" s="184"/>
      <c r="O78" s="184"/>
      <c r="P78" s="184"/>
      <c r="Q78" s="184"/>
      <c r="R78" s="184"/>
    </row>
    <row r="79" spans="1:18" ht="12.75" hidden="1" customHeight="1" x14ac:dyDescent="0.25">
      <c r="A79" s="452"/>
      <c r="B79" s="453"/>
      <c r="C79" s="454"/>
      <c r="D79" s="453"/>
      <c r="E79" s="193"/>
      <c r="F79" s="193"/>
      <c r="G79" s="194"/>
      <c r="H79" s="193"/>
      <c r="I79" s="194"/>
      <c r="J79" s="194"/>
      <c r="K79" s="175"/>
      <c r="L79" s="330"/>
      <c r="M79" s="184"/>
      <c r="N79" s="184"/>
      <c r="O79" s="184"/>
      <c r="P79" s="184"/>
      <c r="Q79" s="184"/>
      <c r="R79" s="184"/>
    </row>
    <row r="80" spans="1:18" s="176" customFormat="1" ht="12.75" hidden="1" customHeight="1" x14ac:dyDescent="0.25">
      <c r="A80" s="456" t="s">
        <v>3</v>
      </c>
      <c r="B80" s="451" t="s">
        <v>39</v>
      </c>
      <c r="C80" s="451" t="s">
        <v>145</v>
      </c>
      <c r="D80" s="451" t="s">
        <v>39</v>
      </c>
      <c r="E80" s="178" t="s">
        <v>43</v>
      </c>
      <c r="F80" s="178">
        <v>0</v>
      </c>
      <c r="G80" s="179">
        <v>5400</v>
      </c>
      <c r="H80" s="180">
        <v>0</v>
      </c>
      <c r="I80" s="179">
        <f t="shared" ref="I80:I88" si="19">ROUND(G80-((G80*J80)/100),2)</f>
        <v>5400</v>
      </c>
      <c r="J80" s="179">
        <f t="shared" ref="J80" si="20">K$1</f>
        <v>0</v>
      </c>
      <c r="K80" s="179">
        <f t="shared" ref="K80:K88" si="21">ROUND((H80*I80),2)</f>
        <v>0</v>
      </c>
      <c r="M80" s="185"/>
      <c r="N80" s="185"/>
      <c r="O80" s="185"/>
      <c r="P80" s="185"/>
      <c r="Q80" s="185"/>
      <c r="R80" s="185"/>
    </row>
    <row r="81" spans="1:18" ht="12.75" hidden="1" customHeight="1" x14ac:dyDescent="0.25">
      <c r="A81" s="450" t="s">
        <v>146</v>
      </c>
      <c r="B81" s="450" t="s">
        <v>39</v>
      </c>
      <c r="C81" s="450" t="s">
        <v>147</v>
      </c>
      <c r="D81" s="450" t="s">
        <v>39</v>
      </c>
      <c r="E81" s="394">
        <v>12</v>
      </c>
      <c r="F81" s="394" t="s">
        <v>48</v>
      </c>
      <c r="G81" s="192">
        <v>449</v>
      </c>
      <c r="H81" s="394">
        <f>H80</f>
        <v>0</v>
      </c>
      <c r="I81" s="192">
        <f t="shared" si="19"/>
        <v>449</v>
      </c>
      <c r="J81" s="192">
        <f>$K$2</f>
        <v>0</v>
      </c>
      <c r="K81" s="192">
        <f t="shared" si="21"/>
        <v>0</v>
      </c>
      <c r="L81" s="330"/>
      <c r="M81" s="184"/>
      <c r="N81" s="184"/>
      <c r="O81" s="184"/>
      <c r="P81" s="184"/>
      <c r="Q81" s="184"/>
      <c r="R81" s="184"/>
    </row>
    <row r="82" spans="1:18" ht="12.75" hidden="1" customHeight="1" x14ac:dyDescent="0.25">
      <c r="A82" s="450" t="s">
        <v>148</v>
      </c>
      <c r="B82" s="450" t="s">
        <v>39</v>
      </c>
      <c r="C82" s="450" t="s">
        <v>149</v>
      </c>
      <c r="D82" s="450" t="s">
        <v>39</v>
      </c>
      <c r="E82" s="394" t="s">
        <v>43</v>
      </c>
      <c r="F82" s="394">
        <v>0</v>
      </c>
      <c r="G82" s="192">
        <v>0</v>
      </c>
      <c r="H82" s="394">
        <f t="shared" ref="H82:H88" si="22">H81</f>
        <v>0</v>
      </c>
      <c r="I82" s="192">
        <f t="shared" si="19"/>
        <v>0</v>
      </c>
      <c r="J82" s="192">
        <f t="shared" ref="J82:J88" si="23">K$1</f>
        <v>0</v>
      </c>
      <c r="K82" s="192">
        <f t="shared" si="21"/>
        <v>0</v>
      </c>
      <c r="L82" s="330"/>
      <c r="M82" s="184"/>
      <c r="N82" s="184"/>
      <c r="O82" s="184"/>
      <c r="P82" s="184"/>
      <c r="Q82" s="184"/>
      <c r="R82" s="184"/>
    </row>
    <row r="83" spans="1:18" ht="12.75" hidden="1" customHeight="1" x14ac:dyDescent="0.25">
      <c r="A83" s="450" t="s">
        <v>150</v>
      </c>
      <c r="B83" s="450" t="s">
        <v>39</v>
      </c>
      <c r="C83" s="450" t="s">
        <v>151</v>
      </c>
      <c r="D83" s="450" t="s">
        <v>39</v>
      </c>
      <c r="E83" s="394" t="s">
        <v>43</v>
      </c>
      <c r="F83" s="394">
        <v>0</v>
      </c>
      <c r="G83" s="192">
        <v>0</v>
      </c>
      <c r="H83" s="394">
        <f t="shared" si="22"/>
        <v>0</v>
      </c>
      <c r="I83" s="192">
        <f t="shared" si="19"/>
        <v>0</v>
      </c>
      <c r="J83" s="192">
        <f t="shared" si="23"/>
        <v>0</v>
      </c>
      <c r="K83" s="192">
        <f t="shared" si="21"/>
        <v>0</v>
      </c>
      <c r="L83" s="330"/>
      <c r="M83" s="184"/>
      <c r="N83" s="184"/>
      <c r="O83" s="184"/>
      <c r="P83" s="184"/>
      <c r="Q83" s="184"/>
      <c r="R83" s="184"/>
    </row>
    <row r="84" spans="1:18" ht="12.75" hidden="1" customHeight="1" x14ac:dyDescent="0.25">
      <c r="A84" s="450" t="s">
        <v>139</v>
      </c>
      <c r="B84" s="450" t="s">
        <v>39</v>
      </c>
      <c r="C84" s="450" t="s">
        <v>140</v>
      </c>
      <c r="D84" s="450" t="s">
        <v>39</v>
      </c>
      <c r="E84" s="394" t="s">
        <v>43</v>
      </c>
      <c r="F84" s="394">
        <v>0</v>
      </c>
      <c r="G84" s="192">
        <v>0</v>
      </c>
      <c r="H84" s="394">
        <f t="shared" si="22"/>
        <v>0</v>
      </c>
      <c r="I84" s="192">
        <f t="shared" si="19"/>
        <v>0</v>
      </c>
      <c r="J84" s="192">
        <f t="shared" si="23"/>
        <v>0</v>
      </c>
      <c r="K84" s="192">
        <f t="shared" si="21"/>
        <v>0</v>
      </c>
      <c r="L84" s="330"/>
      <c r="M84" s="184"/>
      <c r="N84" s="184"/>
      <c r="O84" s="184"/>
      <c r="P84" s="184"/>
      <c r="Q84" s="184"/>
      <c r="R84" s="184"/>
    </row>
    <row r="85" spans="1:18" ht="12.75" hidden="1" customHeight="1" x14ac:dyDescent="0.25">
      <c r="A85" s="450" t="s">
        <v>152</v>
      </c>
      <c r="B85" s="450" t="s">
        <v>39</v>
      </c>
      <c r="C85" s="450" t="s">
        <v>153</v>
      </c>
      <c r="D85" s="450" t="s">
        <v>39</v>
      </c>
      <c r="E85" s="394" t="s">
        <v>43</v>
      </c>
      <c r="F85" s="394">
        <v>0</v>
      </c>
      <c r="G85" s="192">
        <v>30</v>
      </c>
      <c r="H85" s="394">
        <f t="shared" si="22"/>
        <v>0</v>
      </c>
      <c r="I85" s="192">
        <f t="shared" si="19"/>
        <v>30</v>
      </c>
      <c r="J85" s="192">
        <f t="shared" si="23"/>
        <v>0</v>
      </c>
      <c r="K85" s="192">
        <f t="shared" si="21"/>
        <v>0</v>
      </c>
      <c r="L85" s="330"/>
      <c r="M85" s="184"/>
      <c r="N85" s="184"/>
      <c r="O85" s="184"/>
      <c r="P85" s="184"/>
      <c r="Q85" s="184"/>
      <c r="R85" s="184"/>
    </row>
    <row r="86" spans="1:18" ht="12.75" hidden="1" customHeight="1" x14ac:dyDescent="0.25">
      <c r="A86" s="450" t="s">
        <v>154</v>
      </c>
      <c r="B86" s="450" t="s">
        <v>39</v>
      </c>
      <c r="C86" s="450" t="s">
        <v>155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22"/>
        <v>0</v>
      </c>
      <c r="I86" s="192">
        <f t="shared" si="19"/>
        <v>0</v>
      </c>
      <c r="J86" s="192">
        <f t="shared" si="23"/>
        <v>0</v>
      </c>
      <c r="K86" s="192">
        <f t="shared" si="21"/>
        <v>0</v>
      </c>
      <c r="L86" s="330"/>
      <c r="M86" s="184"/>
      <c r="N86" s="184"/>
      <c r="O86" s="184"/>
      <c r="P86" s="184"/>
      <c r="Q86" s="184"/>
      <c r="R86" s="184"/>
    </row>
    <row r="87" spans="1:18" ht="12.75" hidden="1" customHeight="1" x14ac:dyDescent="0.25">
      <c r="A87" s="450" t="s">
        <v>156</v>
      </c>
      <c r="B87" s="450" t="s">
        <v>39</v>
      </c>
      <c r="C87" s="450" t="s">
        <v>157</v>
      </c>
      <c r="D87" s="450" t="s">
        <v>39</v>
      </c>
      <c r="E87" s="394" t="s">
        <v>43</v>
      </c>
      <c r="F87" s="394">
        <v>0</v>
      </c>
      <c r="G87" s="192">
        <v>0</v>
      </c>
      <c r="H87" s="394">
        <f t="shared" si="22"/>
        <v>0</v>
      </c>
      <c r="I87" s="192">
        <f t="shared" si="19"/>
        <v>0</v>
      </c>
      <c r="J87" s="192">
        <f t="shared" si="23"/>
        <v>0</v>
      </c>
      <c r="K87" s="192">
        <f t="shared" si="21"/>
        <v>0</v>
      </c>
      <c r="L87" s="330"/>
      <c r="M87" s="184"/>
      <c r="N87" s="184"/>
      <c r="O87" s="184"/>
      <c r="P87" s="184"/>
      <c r="Q87" s="184"/>
      <c r="R87" s="184"/>
    </row>
    <row r="88" spans="1:18" ht="12.75" hidden="1" customHeight="1" x14ac:dyDescent="0.25">
      <c r="A88" s="450" t="s">
        <v>158</v>
      </c>
      <c r="B88" s="450" t="s">
        <v>39</v>
      </c>
      <c r="C88" s="450" t="s">
        <v>159</v>
      </c>
      <c r="D88" s="450" t="s">
        <v>39</v>
      </c>
      <c r="E88" s="394" t="s">
        <v>43</v>
      </c>
      <c r="F88" s="394">
        <v>0</v>
      </c>
      <c r="G88" s="192">
        <v>0</v>
      </c>
      <c r="H88" s="394">
        <f t="shared" si="22"/>
        <v>0</v>
      </c>
      <c r="I88" s="192">
        <f t="shared" si="19"/>
        <v>0</v>
      </c>
      <c r="J88" s="192">
        <f t="shared" si="23"/>
        <v>0</v>
      </c>
      <c r="K88" s="192">
        <f t="shared" si="21"/>
        <v>0</v>
      </c>
      <c r="L88" s="330"/>
      <c r="M88" s="184"/>
      <c r="N88" s="184"/>
      <c r="O88" s="184"/>
      <c r="P88" s="184"/>
      <c r="Q88" s="184"/>
      <c r="R88" s="184"/>
    </row>
    <row r="89" spans="1:18" ht="12.75" customHeight="1" x14ac:dyDescent="0.25">
      <c r="A89" s="452"/>
      <c r="B89" s="453"/>
      <c r="C89" s="454"/>
      <c r="D89" s="453"/>
      <c r="E89" s="193"/>
      <c r="F89" s="193"/>
      <c r="G89" s="194"/>
      <c r="H89" s="193"/>
      <c r="I89" s="194"/>
      <c r="J89" s="194"/>
      <c r="K89" s="175"/>
      <c r="L89" s="330"/>
      <c r="M89" s="184"/>
      <c r="N89" s="184"/>
      <c r="O89" s="184"/>
      <c r="P89" s="184"/>
      <c r="Q89" s="184"/>
      <c r="R89" s="184"/>
    </row>
    <row r="90" spans="1:18" s="176" customFormat="1" ht="12.75" customHeight="1" x14ac:dyDescent="0.25">
      <c r="A90" s="456" t="s">
        <v>160</v>
      </c>
      <c r="B90" s="451"/>
      <c r="C90" s="456" t="s">
        <v>161</v>
      </c>
      <c r="D90" s="456"/>
      <c r="E90" s="178" t="s">
        <v>43</v>
      </c>
      <c r="F90" s="178" t="s">
        <v>48</v>
      </c>
      <c r="G90" s="179">
        <v>3990</v>
      </c>
      <c r="H90" s="180">
        <v>1</v>
      </c>
      <c r="I90" s="179">
        <f t="shared" ref="I90:I108" si="24">ROUND(G90-((G90*J90)/100),2)</f>
        <v>3990</v>
      </c>
      <c r="J90" s="179">
        <f t="shared" ref="J90" si="25">K$1</f>
        <v>0</v>
      </c>
      <c r="K90" s="179">
        <f t="shared" ref="K90:K108" si="26">ROUND((H90*I90),2)</f>
        <v>3990</v>
      </c>
      <c r="M90" s="185"/>
      <c r="N90" s="185"/>
      <c r="O90" s="185"/>
      <c r="P90" s="185"/>
      <c r="Q90" s="185"/>
      <c r="R90" s="185"/>
    </row>
    <row r="91" spans="1:18" ht="12.75" customHeight="1" x14ac:dyDescent="0.25">
      <c r="A91" s="482" t="s">
        <v>162</v>
      </c>
      <c r="B91" s="482"/>
      <c r="C91" s="450" t="s">
        <v>163</v>
      </c>
      <c r="D91" s="450"/>
      <c r="E91" s="394">
        <v>36</v>
      </c>
      <c r="F91" s="394" t="s">
        <v>48</v>
      </c>
      <c r="G91" s="192">
        <v>320</v>
      </c>
      <c r="H91" s="394">
        <f>H90</f>
        <v>1</v>
      </c>
      <c r="I91" s="192">
        <f t="shared" si="24"/>
        <v>320</v>
      </c>
      <c r="J91" s="192">
        <f>$K$2</f>
        <v>0</v>
      </c>
      <c r="K91" s="192">
        <f t="shared" si="26"/>
        <v>320</v>
      </c>
      <c r="L91" s="330"/>
      <c r="M91" s="184"/>
      <c r="N91" s="184"/>
      <c r="O91" s="184"/>
      <c r="P91" s="184"/>
      <c r="Q91" s="184"/>
      <c r="R91" s="184"/>
    </row>
    <row r="92" spans="1:18" ht="12.75" customHeight="1" x14ac:dyDescent="0.25">
      <c r="A92" s="482" t="s">
        <v>164</v>
      </c>
      <c r="B92" s="482"/>
      <c r="C92" s="450" t="s">
        <v>165</v>
      </c>
      <c r="D92" s="450"/>
      <c r="E92" s="394" t="s">
        <v>43</v>
      </c>
      <c r="F92" s="394">
        <v>14</v>
      </c>
      <c r="G92" s="192">
        <v>0</v>
      </c>
      <c r="H92" s="394">
        <f t="shared" ref="H92:H108" si="27">H91</f>
        <v>1</v>
      </c>
      <c r="I92" s="192">
        <f t="shared" si="24"/>
        <v>0</v>
      </c>
      <c r="J92" s="192">
        <f t="shared" ref="J92:J94" si="28">K$1</f>
        <v>0</v>
      </c>
      <c r="K92" s="192">
        <f t="shared" si="26"/>
        <v>0</v>
      </c>
      <c r="L92" s="330"/>
      <c r="M92" s="184"/>
      <c r="N92" s="184"/>
      <c r="O92" s="184"/>
      <c r="P92" s="184"/>
      <c r="Q92" s="184"/>
      <c r="R92" s="184"/>
    </row>
    <row r="93" spans="1:18" s="315" customFormat="1" ht="12.75" customHeight="1" x14ac:dyDescent="0.25">
      <c r="A93" s="482" t="s">
        <v>166</v>
      </c>
      <c r="B93" s="482"/>
      <c r="C93" s="450" t="s">
        <v>167</v>
      </c>
      <c r="D93" s="450"/>
      <c r="E93" s="394" t="s">
        <v>43</v>
      </c>
      <c r="F93" s="394">
        <v>14</v>
      </c>
      <c r="G93" s="192">
        <v>0</v>
      </c>
      <c r="H93" s="394">
        <f t="shared" si="27"/>
        <v>1</v>
      </c>
      <c r="I93" s="192">
        <f t="shared" si="24"/>
        <v>0</v>
      </c>
      <c r="J93" s="192">
        <f t="shared" si="28"/>
        <v>0</v>
      </c>
      <c r="K93" s="192">
        <f t="shared" si="26"/>
        <v>0</v>
      </c>
      <c r="L93" s="330"/>
      <c r="M93" s="184"/>
      <c r="N93" s="184"/>
      <c r="O93" s="184"/>
      <c r="P93" s="184"/>
      <c r="Q93" s="184"/>
      <c r="R93" s="184"/>
    </row>
    <row r="94" spans="1:18" s="315" customFormat="1" ht="12.75" customHeight="1" x14ac:dyDescent="0.25">
      <c r="A94" s="482" t="s">
        <v>168</v>
      </c>
      <c r="B94" s="482"/>
      <c r="C94" s="450" t="s">
        <v>169</v>
      </c>
      <c r="D94" s="450"/>
      <c r="E94" s="394" t="s">
        <v>43</v>
      </c>
      <c r="F94" s="394">
        <v>14</v>
      </c>
      <c r="G94" s="192">
        <v>1500</v>
      </c>
      <c r="H94" s="394">
        <f t="shared" si="27"/>
        <v>1</v>
      </c>
      <c r="I94" s="192">
        <f t="shared" si="24"/>
        <v>1500</v>
      </c>
      <c r="J94" s="192">
        <f t="shared" si="28"/>
        <v>0</v>
      </c>
      <c r="K94" s="192">
        <f t="shared" si="26"/>
        <v>1500</v>
      </c>
      <c r="L94" s="330"/>
      <c r="M94" s="184"/>
      <c r="N94" s="184"/>
      <c r="O94" s="184"/>
      <c r="P94" s="184"/>
      <c r="Q94" s="184"/>
      <c r="R94" s="184"/>
    </row>
    <row r="95" spans="1:18" s="315" customFormat="1" ht="12.75" customHeight="1" x14ac:dyDescent="0.25">
      <c r="A95" s="482" t="s">
        <v>170</v>
      </c>
      <c r="B95" s="482"/>
      <c r="C95" s="450" t="s">
        <v>171</v>
      </c>
      <c r="D95" s="450"/>
      <c r="E95" s="394">
        <v>36</v>
      </c>
      <c r="F95" s="394" t="s">
        <v>48</v>
      </c>
      <c r="G95" s="192">
        <v>259</v>
      </c>
      <c r="H95" s="394">
        <f t="shared" si="27"/>
        <v>1</v>
      </c>
      <c r="I95" s="192">
        <f t="shared" si="24"/>
        <v>259</v>
      </c>
      <c r="J95" s="192">
        <f>$K$2</f>
        <v>0</v>
      </c>
      <c r="K95" s="192">
        <f t="shared" si="26"/>
        <v>259</v>
      </c>
      <c r="L95" s="330"/>
      <c r="M95" s="184"/>
      <c r="N95" s="184"/>
      <c r="O95" s="184"/>
      <c r="P95" s="184"/>
      <c r="Q95" s="184"/>
      <c r="R95" s="184"/>
    </row>
    <row r="96" spans="1:18" s="315" customFormat="1" ht="12.75" customHeight="1" x14ac:dyDescent="0.25">
      <c r="A96" s="482" t="s">
        <v>172</v>
      </c>
      <c r="B96" s="482"/>
      <c r="C96" s="450" t="s">
        <v>173</v>
      </c>
      <c r="D96" s="450"/>
      <c r="E96" s="394" t="s">
        <v>43</v>
      </c>
      <c r="F96" s="394">
        <v>14</v>
      </c>
      <c r="G96" s="192">
        <v>99</v>
      </c>
      <c r="H96" s="394">
        <f t="shared" si="27"/>
        <v>1</v>
      </c>
      <c r="I96" s="192">
        <f t="shared" si="24"/>
        <v>99</v>
      </c>
      <c r="J96" s="192">
        <f t="shared" ref="J96:J108" si="29">K$1</f>
        <v>0</v>
      </c>
      <c r="K96" s="192">
        <f t="shared" si="26"/>
        <v>99</v>
      </c>
      <c r="L96" s="330"/>
      <c r="M96" s="184"/>
      <c r="N96" s="184"/>
      <c r="O96" s="184"/>
      <c r="P96" s="184"/>
      <c r="Q96" s="184"/>
      <c r="R96" s="184"/>
    </row>
    <row r="97" spans="1:18" s="315" customFormat="1" ht="12.75" customHeight="1" x14ac:dyDescent="0.25">
      <c r="A97" s="482" t="s">
        <v>174</v>
      </c>
      <c r="B97" s="482"/>
      <c r="C97" s="450" t="s">
        <v>175</v>
      </c>
      <c r="D97" s="450"/>
      <c r="E97" s="394" t="s">
        <v>43</v>
      </c>
      <c r="F97" s="394">
        <v>14</v>
      </c>
      <c r="G97" s="192">
        <v>0</v>
      </c>
      <c r="H97" s="394">
        <f t="shared" si="27"/>
        <v>1</v>
      </c>
      <c r="I97" s="192">
        <f t="shared" si="24"/>
        <v>0</v>
      </c>
      <c r="J97" s="192">
        <f t="shared" si="29"/>
        <v>0</v>
      </c>
      <c r="K97" s="192">
        <f t="shared" si="26"/>
        <v>0</v>
      </c>
      <c r="L97" s="330"/>
      <c r="M97" s="184"/>
      <c r="N97" s="184"/>
      <c r="O97" s="184"/>
      <c r="P97" s="184"/>
      <c r="Q97" s="184"/>
      <c r="R97" s="184"/>
    </row>
    <row r="98" spans="1:18" s="315" customFormat="1" ht="12.75" customHeight="1" x14ac:dyDescent="0.25">
      <c r="A98" s="482" t="s">
        <v>164</v>
      </c>
      <c r="B98" s="482"/>
      <c r="C98" s="450" t="s">
        <v>165</v>
      </c>
      <c r="D98" s="450"/>
      <c r="E98" s="394" t="s">
        <v>43</v>
      </c>
      <c r="F98" s="394">
        <v>14</v>
      </c>
      <c r="G98" s="192">
        <v>0</v>
      </c>
      <c r="H98" s="394">
        <f t="shared" si="27"/>
        <v>1</v>
      </c>
      <c r="I98" s="192">
        <f t="shared" si="24"/>
        <v>0</v>
      </c>
      <c r="J98" s="192">
        <f t="shared" si="29"/>
        <v>0</v>
      </c>
      <c r="K98" s="192">
        <f t="shared" si="26"/>
        <v>0</v>
      </c>
      <c r="L98" s="330"/>
      <c r="M98" s="184"/>
      <c r="N98" s="184"/>
      <c r="O98" s="184"/>
      <c r="P98" s="184"/>
      <c r="Q98" s="184"/>
      <c r="R98" s="184"/>
    </row>
    <row r="99" spans="1:18" s="315" customFormat="1" ht="12.75" customHeight="1" x14ac:dyDescent="0.25">
      <c r="A99" s="482" t="s">
        <v>176</v>
      </c>
      <c r="B99" s="482"/>
      <c r="C99" s="450" t="s">
        <v>177</v>
      </c>
      <c r="D99" s="450"/>
      <c r="E99" s="394" t="s">
        <v>43</v>
      </c>
      <c r="F99" s="394">
        <v>21</v>
      </c>
      <c r="G99" s="192">
        <v>0</v>
      </c>
      <c r="H99" s="394">
        <f t="shared" si="27"/>
        <v>1</v>
      </c>
      <c r="I99" s="192">
        <f t="shared" si="24"/>
        <v>0</v>
      </c>
      <c r="J99" s="192">
        <f t="shared" si="29"/>
        <v>0</v>
      </c>
      <c r="K99" s="192">
        <f t="shared" si="26"/>
        <v>0</v>
      </c>
      <c r="L99" s="330"/>
      <c r="M99" s="184"/>
      <c r="N99" s="184"/>
      <c r="O99" s="184"/>
      <c r="P99" s="184"/>
      <c r="Q99" s="184"/>
      <c r="R99" s="184"/>
    </row>
    <row r="100" spans="1:18" ht="12.75" customHeight="1" x14ac:dyDescent="0.25">
      <c r="A100" s="480" t="s">
        <v>178</v>
      </c>
      <c r="B100" s="481"/>
      <c r="C100" s="448" t="s">
        <v>179</v>
      </c>
      <c r="D100" s="449"/>
      <c r="E100" s="394" t="s">
        <v>43</v>
      </c>
      <c r="F100" s="394" t="s">
        <v>48</v>
      </c>
      <c r="G100" s="192">
        <v>0</v>
      </c>
      <c r="H100" s="394">
        <f t="shared" si="27"/>
        <v>1</v>
      </c>
      <c r="I100" s="192">
        <f t="shared" si="24"/>
        <v>0</v>
      </c>
      <c r="J100" s="192">
        <f t="shared" si="29"/>
        <v>0</v>
      </c>
      <c r="K100" s="192">
        <f t="shared" si="26"/>
        <v>0</v>
      </c>
      <c r="L100" s="330"/>
      <c r="M100" s="184"/>
      <c r="N100" s="184"/>
      <c r="O100" s="184"/>
      <c r="P100" s="184"/>
      <c r="Q100" s="184"/>
      <c r="R100" s="184"/>
    </row>
    <row r="101" spans="1:18" ht="12.75" customHeight="1" x14ac:dyDescent="0.25">
      <c r="A101" s="480" t="s">
        <v>180</v>
      </c>
      <c r="B101" s="481"/>
      <c r="C101" s="448" t="s">
        <v>181</v>
      </c>
      <c r="D101" s="449"/>
      <c r="E101" s="394" t="s">
        <v>43</v>
      </c>
      <c r="F101" s="394" t="s">
        <v>48</v>
      </c>
      <c r="G101" s="192">
        <v>0</v>
      </c>
      <c r="H101" s="394">
        <f t="shared" si="27"/>
        <v>1</v>
      </c>
      <c r="I101" s="192">
        <f t="shared" si="24"/>
        <v>0</v>
      </c>
      <c r="J101" s="192">
        <f t="shared" si="29"/>
        <v>0</v>
      </c>
      <c r="K101" s="192">
        <f t="shared" si="26"/>
        <v>0</v>
      </c>
      <c r="L101" s="330"/>
      <c r="M101" s="184"/>
      <c r="N101" s="184"/>
      <c r="O101" s="184"/>
      <c r="P101" s="184"/>
      <c r="Q101" s="184"/>
      <c r="R101" s="184"/>
    </row>
    <row r="102" spans="1:18" ht="12.75" customHeight="1" x14ac:dyDescent="0.25">
      <c r="A102" s="480" t="s">
        <v>182</v>
      </c>
      <c r="B102" s="481"/>
      <c r="C102" s="448" t="s">
        <v>183</v>
      </c>
      <c r="D102" s="449"/>
      <c r="E102" s="394" t="s">
        <v>43</v>
      </c>
      <c r="F102" s="394">
        <v>14</v>
      </c>
      <c r="G102" s="192">
        <v>0</v>
      </c>
      <c r="H102" s="394">
        <f t="shared" si="27"/>
        <v>1</v>
      </c>
      <c r="I102" s="192">
        <f t="shared" si="24"/>
        <v>0</v>
      </c>
      <c r="J102" s="192">
        <f t="shared" si="29"/>
        <v>0</v>
      </c>
      <c r="K102" s="192">
        <f t="shared" si="26"/>
        <v>0</v>
      </c>
      <c r="L102" s="330"/>
      <c r="M102" s="184"/>
      <c r="N102" s="184"/>
      <c r="O102" s="184"/>
      <c r="P102" s="184"/>
      <c r="Q102" s="184"/>
      <c r="R102" s="184"/>
    </row>
    <row r="103" spans="1:18" ht="12.75" customHeight="1" x14ac:dyDescent="0.25">
      <c r="A103" s="480" t="s">
        <v>184</v>
      </c>
      <c r="B103" s="481"/>
      <c r="C103" s="448" t="s">
        <v>185</v>
      </c>
      <c r="D103" s="449"/>
      <c r="E103" s="394" t="s">
        <v>43</v>
      </c>
      <c r="F103" s="394">
        <v>14</v>
      </c>
      <c r="G103" s="192">
        <v>0</v>
      </c>
      <c r="H103" s="394">
        <f t="shared" si="27"/>
        <v>1</v>
      </c>
      <c r="I103" s="192">
        <f t="shared" si="24"/>
        <v>0</v>
      </c>
      <c r="J103" s="192">
        <f t="shared" si="29"/>
        <v>0</v>
      </c>
      <c r="K103" s="192">
        <f t="shared" si="26"/>
        <v>0</v>
      </c>
      <c r="L103" s="330"/>
      <c r="M103" s="184"/>
      <c r="N103" s="184"/>
      <c r="O103" s="184"/>
      <c r="P103" s="184"/>
      <c r="Q103" s="184"/>
      <c r="R103" s="184"/>
    </row>
    <row r="104" spans="1:18" ht="12.75" customHeight="1" x14ac:dyDescent="0.25">
      <c r="A104" s="480" t="s">
        <v>186</v>
      </c>
      <c r="B104" s="481"/>
      <c r="C104" s="448" t="s">
        <v>187</v>
      </c>
      <c r="D104" s="449"/>
      <c r="E104" s="394" t="s">
        <v>43</v>
      </c>
      <c r="F104" s="394">
        <v>14</v>
      </c>
      <c r="G104" s="192">
        <v>0</v>
      </c>
      <c r="H104" s="394">
        <f t="shared" si="27"/>
        <v>1</v>
      </c>
      <c r="I104" s="192">
        <f t="shared" si="24"/>
        <v>0</v>
      </c>
      <c r="J104" s="192">
        <f t="shared" si="29"/>
        <v>0</v>
      </c>
      <c r="K104" s="192">
        <f t="shared" si="26"/>
        <v>0</v>
      </c>
      <c r="L104" s="330"/>
      <c r="M104" s="184"/>
      <c r="N104" s="184"/>
      <c r="O104" s="184"/>
      <c r="P104" s="184"/>
      <c r="Q104" s="184"/>
      <c r="R104" s="184"/>
    </row>
    <row r="105" spans="1:18" ht="12.75" customHeight="1" x14ac:dyDescent="0.25">
      <c r="A105" s="480" t="s">
        <v>188</v>
      </c>
      <c r="B105" s="481"/>
      <c r="C105" s="448" t="s">
        <v>189</v>
      </c>
      <c r="D105" s="449"/>
      <c r="E105" s="394" t="s">
        <v>43</v>
      </c>
      <c r="F105" s="394">
        <v>14</v>
      </c>
      <c r="G105" s="192">
        <v>0</v>
      </c>
      <c r="H105" s="394">
        <f t="shared" si="27"/>
        <v>1</v>
      </c>
      <c r="I105" s="192">
        <f t="shared" si="24"/>
        <v>0</v>
      </c>
      <c r="J105" s="192">
        <f t="shared" si="29"/>
        <v>0</v>
      </c>
      <c r="K105" s="192">
        <f t="shared" si="26"/>
        <v>0</v>
      </c>
      <c r="L105" s="330"/>
      <c r="M105" s="184"/>
      <c r="N105" s="184"/>
      <c r="O105" s="184"/>
      <c r="P105" s="184"/>
      <c r="Q105" s="184"/>
      <c r="R105" s="184"/>
    </row>
    <row r="106" spans="1:18" ht="12.75" customHeight="1" x14ac:dyDescent="0.25">
      <c r="A106" s="480" t="s">
        <v>190</v>
      </c>
      <c r="B106" s="481"/>
      <c r="C106" s="448" t="s">
        <v>191</v>
      </c>
      <c r="D106" s="449"/>
      <c r="E106" s="394" t="s">
        <v>43</v>
      </c>
      <c r="F106" s="394">
        <v>21</v>
      </c>
      <c r="G106" s="192">
        <v>0</v>
      </c>
      <c r="H106" s="394">
        <f t="shared" si="27"/>
        <v>1</v>
      </c>
      <c r="I106" s="192">
        <f t="shared" si="24"/>
        <v>0</v>
      </c>
      <c r="J106" s="192">
        <f t="shared" si="29"/>
        <v>0</v>
      </c>
      <c r="K106" s="192">
        <f t="shared" si="26"/>
        <v>0</v>
      </c>
      <c r="L106" s="330"/>
      <c r="M106" s="184"/>
      <c r="N106" s="184"/>
      <c r="O106" s="184"/>
      <c r="P106" s="184"/>
      <c r="Q106" s="184"/>
      <c r="R106" s="184"/>
    </row>
    <row r="107" spans="1:18" ht="12.75" customHeight="1" x14ac:dyDescent="0.25">
      <c r="A107" s="482" t="s">
        <v>192</v>
      </c>
      <c r="B107" s="482"/>
      <c r="C107" s="450" t="s">
        <v>193</v>
      </c>
      <c r="D107" s="450"/>
      <c r="E107" s="394" t="s">
        <v>43</v>
      </c>
      <c r="F107" s="394" t="s">
        <v>48</v>
      </c>
      <c r="G107" s="192">
        <v>60</v>
      </c>
      <c r="H107" s="394">
        <f t="shared" si="27"/>
        <v>1</v>
      </c>
      <c r="I107" s="192">
        <f t="shared" si="24"/>
        <v>60</v>
      </c>
      <c r="J107" s="192">
        <f t="shared" si="29"/>
        <v>0</v>
      </c>
      <c r="K107" s="192">
        <f t="shared" si="26"/>
        <v>60</v>
      </c>
      <c r="L107" s="330"/>
      <c r="M107" s="184"/>
      <c r="N107" s="184"/>
      <c r="O107" s="184"/>
      <c r="P107" s="184"/>
      <c r="Q107" s="184"/>
      <c r="R107" s="184"/>
    </row>
    <row r="108" spans="1:18" ht="12.75" customHeight="1" x14ac:dyDescent="0.25">
      <c r="A108" s="482" t="s">
        <v>194</v>
      </c>
      <c r="B108" s="482"/>
      <c r="C108" s="450" t="s">
        <v>195</v>
      </c>
      <c r="D108" s="450"/>
      <c r="E108" s="394" t="s">
        <v>43</v>
      </c>
      <c r="F108" s="394" t="s">
        <v>48</v>
      </c>
      <c r="G108" s="192">
        <v>468</v>
      </c>
      <c r="H108" s="394">
        <f t="shared" si="27"/>
        <v>1</v>
      </c>
      <c r="I108" s="192">
        <f t="shared" si="24"/>
        <v>468</v>
      </c>
      <c r="J108" s="192">
        <f t="shared" si="29"/>
        <v>0</v>
      </c>
      <c r="K108" s="192">
        <f t="shared" si="26"/>
        <v>468</v>
      </c>
      <c r="L108" s="330"/>
      <c r="M108" s="184"/>
      <c r="N108" s="184"/>
      <c r="O108" s="184"/>
      <c r="P108" s="184"/>
      <c r="Q108" s="184"/>
      <c r="R108" s="184"/>
    </row>
    <row r="109" spans="1:18" ht="12.75" hidden="1" customHeight="1" x14ac:dyDescent="0.25">
      <c r="A109" s="452"/>
      <c r="B109" s="453"/>
      <c r="C109" s="454"/>
      <c r="D109" s="453"/>
      <c r="E109" s="193"/>
      <c r="F109" s="193"/>
      <c r="G109" s="194"/>
      <c r="H109" s="193"/>
      <c r="I109" s="194"/>
      <c r="J109" s="194"/>
      <c r="K109" s="175"/>
      <c r="L109" s="330"/>
      <c r="M109" s="184"/>
      <c r="N109" s="184"/>
      <c r="O109" s="184"/>
      <c r="P109" s="184"/>
      <c r="Q109" s="184"/>
      <c r="R109" s="184"/>
    </row>
    <row r="110" spans="1:18" s="176" customFormat="1" ht="12.75" hidden="1" customHeight="1" x14ac:dyDescent="0.25">
      <c r="A110" s="472" t="s">
        <v>196</v>
      </c>
      <c r="B110" s="473"/>
      <c r="C110" s="472" t="s">
        <v>197</v>
      </c>
      <c r="D110" s="473"/>
      <c r="E110" s="178" t="s">
        <v>43</v>
      </c>
      <c r="F110" s="178">
        <v>14</v>
      </c>
      <c r="G110" s="179">
        <v>11900</v>
      </c>
      <c r="H110" s="180">
        <v>0</v>
      </c>
      <c r="I110" s="179">
        <f t="shared" ref="I110:I136" si="30">ROUND(G110-((G110*J110)/100),2)</f>
        <v>11900</v>
      </c>
      <c r="J110" s="179">
        <f t="shared" ref="J110" si="31">K$1</f>
        <v>0</v>
      </c>
      <c r="K110" s="179">
        <f t="shared" ref="K110:K136" si="32">ROUND((H110*I110),2)</f>
        <v>0</v>
      </c>
      <c r="M110" s="185"/>
      <c r="N110" s="185"/>
      <c r="O110" s="185"/>
      <c r="P110" s="185"/>
      <c r="Q110" s="185"/>
      <c r="R110" s="185"/>
    </row>
    <row r="111" spans="1:18" ht="12.75" hidden="1" customHeight="1" x14ac:dyDescent="0.25">
      <c r="A111" s="476" t="s">
        <v>198</v>
      </c>
      <c r="B111" s="477"/>
      <c r="C111" s="478" t="s">
        <v>199</v>
      </c>
      <c r="D111" s="479"/>
      <c r="E111" s="394">
        <v>12</v>
      </c>
      <c r="F111" s="394" t="s">
        <v>48</v>
      </c>
      <c r="G111" s="192">
        <v>1071</v>
      </c>
      <c r="H111" s="394">
        <f>H110</f>
        <v>0</v>
      </c>
      <c r="I111" s="192">
        <f t="shared" si="30"/>
        <v>1071</v>
      </c>
      <c r="J111" s="192">
        <f>$K$2</f>
        <v>0</v>
      </c>
      <c r="K111" s="192">
        <f t="shared" si="32"/>
        <v>0</v>
      </c>
      <c r="L111" s="330"/>
      <c r="M111" s="184"/>
      <c r="N111" s="184"/>
      <c r="O111" s="184"/>
      <c r="P111" s="184"/>
      <c r="Q111" s="184"/>
      <c r="R111" s="184"/>
    </row>
    <row r="112" spans="1:18" ht="12.75" hidden="1" customHeight="1" x14ac:dyDescent="0.25">
      <c r="A112" s="476" t="s">
        <v>200</v>
      </c>
      <c r="B112" s="477"/>
      <c r="C112" s="478" t="s">
        <v>201</v>
      </c>
      <c r="D112" s="479"/>
      <c r="E112" s="394" t="s">
        <v>43</v>
      </c>
      <c r="F112" s="394">
        <v>14</v>
      </c>
      <c r="G112" s="192">
        <v>30</v>
      </c>
      <c r="H112" s="394">
        <f t="shared" ref="H112:H136" si="33">H111</f>
        <v>0</v>
      </c>
      <c r="I112" s="192">
        <f t="shared" si="30"/>
        <v>30</v>
      </c>
      <c r="J112" s="192">
        <f t="shared" ref="J112:J114" si="34">K$1</f>
        <v>0</v>
      </c>
      <c r="K112" s="192">
        <f t="shared" si="32"/>
        <v>0</v>
      </c>
      <c r="L112" s="330"/>
      <c r="M112" s="184"/>
      <c r="N112" s="184"/>
      <c r="O112" s="184"/>
      <c r="P112" s="184"/>
      <c r="Q112" s="184"/>
      <c r="R112" s="184"/>
    </row>
    <row r="113" spans="1:18" s="315" customFormat="1" ht="12.75" hidden="1" customHeight="1" x14ac:dyDescent="0.25">
      <c r="A113" s="476" t="s">
        <v>164</v>
      </c>
      <c r="B113" s="477"/>
      <c r="C113" s="478" t="s">
        <v>165</v>
      </c>
      <c r="D113" s="479"/>
      <c r="E113" s="394" t="s">
        <v>43</v>
      </c>
      <c r="F113" s="394">
        <v>14</v>
      </c>
      <c r="G113" s="192">
        <v>0</v>
      </c>
      <c r="H113" s="394">
        <f t="shared" si="33"/>
        <v>0</v>
      </c>
      <c r="I113" s="192">
        <f t="shared" si="30"/>
        <v>0</v>
      </c>
      <c r="J113" s="192">
        <f t="shared" si="34"/>
        <v>0</v>
      </c>
      <c r="K113" s="192">
        <f t="shared" si="32"/>
        <v>0</v>
      </c>
      <c r="L113" s="330"/>
      <c r="M113" s="184"/>
      <c r="N113" s="184"/>
      <c r="O113" s="184"/>
      <c r="P113" s="184"/>
      <c r="Q113" s="184"/>
      <c r="R113" s="184"/>
    </row>
    <row r="114" spans="1:18" s="315" customFormat="1" ht="12.75" hidden="1" customHeight="1" x14ac:dyDescent="0.25">
      <c r="A114" s="476" t="s">
        <v>202</v>
      </c>
      <c r="B114" s="477"/>
      <c r="C114" s="478" t="s">
        <v>203</v>
      </c>
      <c r="D114" s="479"/>
      <c r="E114" s="394" t="s">
        <v>43</v>
      </c>
      <c r="F114" s="394">
        <v>14</v>
      </c>
      <c r="G114" s="192">
        <v>468</v>
      </c>
      <c r="H114" s="394">
        <f t="shared" si="33"/>
        <v>0</v>
      </c>
      <c r="I114" s="192">
        <f t="shared" si="30"/>
        <v>468</v>
      </c>
      <c r="J114" s="192">
        <f t="shared" si="34"/>
        <v>0</v>
      </c>
      <c r="K114" s="192">
        <f t="shared" si="32"/>
        <v>0</v>
      </c>
      <c r="L114" s="330"/>
      <c r="M114" s="184"/>
      <c r="N114" s="184"/>
      <c r="O114" s="184"/>
      <c r="P114" s="184"/>
      <c r="Q114" s="184"/>
      <c r="R114" s="184"/>
    </row>
    <row r="115" spans="1:18" s="315" customFormat="1" ht="12.75" hidden="1" customHeight="1" x14ac:dyDescent="0.25">
      <c r="A115" s="476" t="s">
        <v>204</v>
      </c>
      <c r="B115" s="477"/>
      <c r="C115" s="478" t="s">
        <v>205</v>
      </c>
      <c r="D115" s="479"/>
      <c r="E115" s="394">
        <v>12</v>
      </c>
      <c r="F115" s="394" t="s">
        <v>48</v>
      </c>
      <c r="G115" s="192">
        <v>42</v>
      </c>
      <c r="H115" s="394">
        <f t="shared" si="33"/>
        <v>0</v>
      </c>
      <c r="I115" s="192">
        <f t="shared" si="30"/>
        <v>42</v>
      </c>
      <c r="J115" s="192">
        <f>$K$2</f>
        <v>0</v>
      </c>
      <c r="K115" s="192">
        <f t="shared" si="32"/>
        <v>0</v>
      </c>
      <c r="L115" s="330"/>
      <c r="M115" s="184"/>
      <c r="N115" s="184"/>
      <c r="O115" s="184"/>
      <c r="P115" s="184"/>
      <c r="Q115" s="184"/>
      <c r="R115" s="184"/>
    </row>
    <row r="116" spans="1:18" s="315" customFormat="1" ht="12.75" hidden="1" customHeight="1" x14ac:dyDescent="0.25">
      <c r="A116" s="476" t="s">
        <v>168</v>
      </c>
      <c r="B116" s="477"/>
      <c r="C116" s="478" t="s">
        <v>169</v>
      </c>
      <c r="D116" s="479"/>
      <c r="E116" s="394" t="s">
        <v>43</v>
      </c>
      <c r="F116" s="394">
        <v>14</v>
      </c>
      <c r="G116" s="192">
        <v>1500</v>
      </c>
      <c r="H116" s="394">
        <f t="shared" si="33"/>
        <v>0</v>
      </c>
      <c r="I116" s="192">
        <f t="shared" si="30"/>
        <v>1500</v>
      </c>
      <c r="J116" s="192">
        <f t="shared" ref="J116" si="35">K$1</f>
        <v>0</v>
      </c>
      <c r="K116" s="192">
        <f t="shared" si="32"/>
        <v>0</v>
      </c>
      <c r="L116" s="330"/>
      <c r="M116" s="184"/>
      <c r="N116" s="184"/>
      <c r="O116" s="184"/>
      <c r="P116" s="184"/>
      <c r="Q116" s="184"/>
      <c r="R116" s="184"/>
    </row>
    <row r="117" spans="1:18" s="315" customFormat="1" ht="12.75" hidden="1" customHeight="1" x14ac:dyDescent="0.25">
      <c r="A117" s="476" t="s">
        <v>170</v>
      </c>
      <c r="B117" s="477"/>
      <c r="C117" s="478" t="s">
        <v>171</v>
      </c>
      <c r="D117" s="479"/>
      <c r="E117" s="394">
        <v>12</v>
      </c>
      <c r="F117" s="394" t="s">
        <v>48</v>
      </c>
      <c r="G117" s="192">
        <v>259</v>
      </c>
      <c r="H117" s="394">
        <f t="shared" si="33"/>
        <v>0</v>
      </c>
      <c r="I117" s="192">
        <f t="shared" si="30"/>
        <v>259</v>
      </c>
      <c r="J117" s="192">
        <f>$K$2</f>
        <v>0</v>
      </c>
      <c r="K117" s="192">
        <f t="shared" si="32"/>
        <v>0</v>
      </c>
      <c r="L117" s="330"/>
      <c r="M117" s="184"/>
      <c r="N117" s="184"/>
      <c r="O117" s="184"/>
      <c r="P117" s="184"/>
      <c r="Q117" s="184"/>
      <c r="R117" s="184"/>
    </row>
    <row r="118" spans="1:18" s="315" customFormat="1" ht="12.75" hidden="1" customHeight="1" x14ac:dyDescent="0.25">
      <c r="A118" s="476" t="s">
        <v>172</v>
      </c>
      <c r="B118" s="477"/>
      <c r="C118" s="478" t="s">
        <v>173</v>
      </c>
      <c r="D118" s="479"/>
      <c r="E118" s="394" t="s">
        <v>43</v>
      </c>
      <c r="F118" s="394">
        <v>14</v>
      </c>
      <c r="G118" s="192">
        <v>99</v>
      </c>
      <c r="H118" s="394">
        <f t="shared" si="33"/>
        <v>0</v>
      </c>
      <c r="I118" s="192">
        <f t="shared" si="30"/>
        <v>99</v>
      </c>
      <c r="J118" s="192">
        <f t="shared" ref="J118:J136" si="36">K$1</f>
        <v>0</v>
      </c>
      <c r="K118" s="192">
        <f t="shared" si="32"/>
        <v>0</v>
      </c>
      <c r="L118" s="330"/>
      <c r="M118" s="184"/>
      <c r="N118" s="184"/>
      <c r="O118" s="184"/>
      <c r="P118" s="184"/>
      <c r="Q118" s="184"/>
      <c r="R118" s="184"/>
    </row>
    <row r="119" spans="1:18" s="315" customFormat="1" ht="12.75" hidden="1" customHeight="1" x14ac:dyDescent="0.25">
      <c r="A119" s="476" t="s">
        <v>206</v>
      </c>
      <c r="B119" s="477"/>
      <c r="C119" s="478" t="s">
        <v>207</v>
      </c>
      <c r="D119" s="479"/>
      <c r="E119" s="394" t="s">
        <v>43</v>
      </c>
      <c r="F119" s="394">
        <v>14</v>
      </c>
      <c r="G119" s="192">
        <v>499</v>
      </c>
      <c r="H119" s="394">
        <f t="shared" si="33"/>
        <v>0</v>
      </c>
      <c r="I119" s="192">
        <f t="shared" si="30"/>
        <v>499</v>
      </c>
      <c r="J119" s="192">
        <f t="shared" si="36"/>
        <v>0</v>
      </c>
      <c r="K119" s="192">
        <f t="shared" si="32"/>
        <v>0</v>
      </c>
      <c r="L119" s="330"/>
      <c r="M119" s="184"/>
      <c r="N119" s="184"/>
      <c r="O119" s="184"/>
      <c r="P119" s="184"/>
      <c r="Q119" s="184"/>
      <c r="R119" s="184"/>
    </row>
    <row r="120" spans="1:18" ht="12.75" hidden="1" customHeight="1" x14ac:dyDescent="0.25">
      <c r="A120" s="476" t="s">
        <v>208</v>
      </c>
      <c r="B120" s="477"/>
      <c r="C120" s="478" t="s">
        <v>209</v>
      </c>
      <c r="D120" s="479"/>
      <c r="E120" s="394" t="s">
        <v>43</v>
      </c>
      <c r="F120" s="394">
        <v>14</v>
      </c>
      <c r="G120" s="192">
        <v>0</v>
      </c>
      <c r="H120" s="394">
        <f t="shared" si="33"/>
        <v>0</v>
      </c>
      <c r="I120" s="192">
        <f t="shared" si="30"/>
        <v>0</v>
      </c>
      <c r="J120" s="192">
        <f t="shared" si="36"/>
        <v>0</v>
      </c>
      <c r="K120" s="192">
        <f t="shared" si="32"/>
        <v>0</v>
      </c>
      <c r="L120" s="330"/>
      <c r="M120" s="184"/>
      <c r="N120" s="184"/>
      <c r="O120" s="184"/>
      <c r="P120" s="184"/>
      <c r="Q120" s="184"/>
      <c r="R120" s="184"/>
    </row>
    <row r="121" spans="1:18" ht="12.75" hidden="1" customHeight="1" x14ac:dyDescent="0.25">
      <c r="A121" s="476" t="s">
        <v>210</v>
      </c>
      <c r="B121" s="477"/>
      <c r="C121" s="478" t="s">
        <v>211</v>
      </c>
      <c r="D121" s="479"/>
      <c r="E121" s="394" t="s">
        <v>43</v>
      </c>
      <c r="F121" s="394">
        <v>14</v>
      </c>
      <c r="G121" s="192">
        <v>0</v>
      </c>
      <c r="H121" s="394">
        <f t="shared" si="33"/>
        <v>0</v>
      </c>
      <c r="I121" s="192">
        <f t="shared" si="30"/>
        <v>0</v>
      </c>
      <c r="J121" s="192">
        <f t="shared" si="36"/>
        <v>0</v>
      </c>
      <c r="K121" s="192">
        <f t="shared" si="32"/>
        <v>0</v>
      </c>
      <c r="L121" s="330"/>
      <c r="M121" s="184"/>
      <c r="N121" s="184"/>
      <c r="O121" s="184"/>
      <c r="P121" s="184"/>
      <c r="Q121" s="184"/>
      <c r="R121" s="184"/>
    </row>
    <row r="122" spans="1:18" ht="12.75" hidden="1" customHeight="1" x14ac:dyDescent="0.25">
      <c r="A122" s="476" t="s">
        <v>212</v>
      </c>
      <c r="B122" s="477"/>
      <c r="C122" s="478" t="s">
        <v>213</v>
      </c>
      <c r="D122" s="479"/>
      <c r="E122" s="394" t="s">
        <v>43</v>
      </c>
      <c r="F122" s="394">
        <v>14</v>
      </c>
      <c r="G122" s="192">
        <v>0</v>
      </c>
      <c r="H122" s="394">
        <f t="shared" si="33"/>
        <v>0</v>
      </c>
      <c r="I122" s="192">
        <f t="shared" si="30"/>
        <v>0</v>
      </c>
      <c r="J122" s="192">
        <f t="shared" si="36"/>
        <v>0</v>
      </c>
      <c r="K122" s="192">
        <f t="shared" si="32"/>
        <v>0</v>
      </c>
      <c r="L122" s="330"/>
      <c r="M122" s="184"/>
      <c r="N122" s="184"/>
      <c r="O122" s="184"/>
      <c r="P122" s="184"/>
      <c r="Q122" s="184"/>
      <c r="R122" s="184"/>
    </row>
    <row r="123" spans="1:18" ht="12.75" hidden="1" customHeight="1" x14ac:dyDescent="0.25">
      <c r="A123" s="476" t="s">
        <v>214</v>
      </c>
      <c r="B123" s="477"/>
      <c r="C123" s="478" t="s">
        <v>215</v>
      </c>
      <c r="D123" s="479"/>
      <c r="E123" s="394" t="s">
        <v>43</v>
      </c>
      <c r="F123" s="394">
        <v>14</v>
      </c>
      <c r="G123" s="192">
        <v>0</v>
      </c>
      <c r="H123" s="394">
        <f t="shared" si="33"/>
        <v>0</v>
      </c>
      <c r="I123" s="192">
        <f t="shared" si="30"/>
        <v>0</v>
      </c>
      <c r="J123" s="192">
        <f t="shared" si="36"/>
        <v>0</v>
      </c>
      <c r="K123" s="192">
        <f t="shared" si="32"/>
        <v>0</v>
      </c>
      <c r="L123" s="330"/>
      <c r="M123" s="184"/>
      <c r="N123" s="184"/>
      <c r="O123" s="184"/>
      <c r="P123" s="184"/>
      <c r="Q123" s="184"/>
      <c r="R123" s="184"/>
    </row>
    <row r="124" spans="1:18" ht="12.75" hidden="1" customHeight="1" x14ac:dyDescent="0.25">
      <c r="A124" s="476" t="s">
        <v>216</v>
      </c>
      <c r="B124" s="477"/>
      <c r="C124" s="478" t="s">
        <v>217</v>
      </c>
      <c r="D124" s="479"/>
      <c r="E124" s="394" t="s">
        <v>43</v>
      </c>
      <c r="F124" s="394">
        <v>14</v>
      </c>
      <c r="G124" s="192">
        <v>0</v>
      </c>
      <c r="H124" s="394">
        <f t="shared" si="33"/>
        <v>0</v>
      </c>
      <c r="I124" s="192">
        <f t="shared" si="30"/>
        <v>0</v>
      </c>
      <c r="J124" s="192">
        <f t="shared" si="36"/>
        <v>0</v>
      </c>
      <c r="K124" s="192">
        <f t="shared" si="32"/>
        <v>0</v>
      </c>
      <c r="L124" s="330"/>
      <c r="M124" s="184"/>
      <c r="N124" s="184"/>
      <c r="O124" s="184"/>
      <c r="P124" s="184"/>
      <c r="Q124" s="184"/>
      <c r="R124" s="184"/>
    </row>
    <row r="125" spans="1:18" ht="12.75" hidden="1" customHeight="1" x14ac:dyDescent="0.25">
      <c r="A125" s="476" t="s">
        <v>164</v>
      </c>
      <c r="B125" s="477"/>
      <c r="C125" s="478" t="s">
        <v>165</v>
      </c>
      <c r="D125" s="479"/>
      <c r="E125" s="394" t="s">
        <v>43</v>
      </c>
      <c r="F125" s="394">
        <v>14</v>
      </c>
      <c r="G125" s="192">
        <v>0</v>
      </c>
      <c r="H125" s="394">
        <f t="shared" si="33"/>
        <v>0</v>
      </c>
      <c r="I125" s="192">
        <f t="shared" si="30"/>
        <v>0</v>
      </c>
      <c r="J125" s="192">
        <f t="shared" si="36"/>
        <v>0</v>
      </c>
      <c r="K125" s="192">
        <f t="shared" si="32"/>
        <v>0</v>
      </c>
      <c r="L125" s="330"/>
      <c r="M125" s="184"/>
      <c r="N125" s="184"/>
      <c r="O125" s="184"/>
      <c r="P125" s="184"/>
      <c r="Q125" s="184"/>
      <c r="R125" s="184"/>
    </row>
    <row r="126" spans="1:18" ht="12.75" hidden="1" customHeight="1" x14ac:dyDescent="0.25">
      <c r="A126" s="476" t="s">
        <v>218</v>
      </c>
      <c r="B126" s="477"/>
      <c r="C126" s="478" t="s">
        <v>219</v>
      </c>
      <c r="D126" s="479"/>
      <c r="E126" s="394" t="s">
        <v>43</v>
      </c>
      <c r="F126" s="394">
        <v>14</v>
      </c>
      <c r="G126" s="192">
        <v>0</v>
      </c>
      <c r="H126" s="394">
        <f t="shared" si="33"/>
        <v>0</v>
      </c>
      <c r="I126" s="192">
        <f t="shared" si="30"/>
        <v>0</v>
      </c>
      <c r="J126" s="192">
        <f t="shared" si="36"/>
        <v>0</v>
      </c>
      <c r="K126" s="192">
        <f t="shared" si="32"/>
        <v>0</v>
      </c>
      <c r="L126" s="330"/>
      <c r="M126" s="184"/>
      <c r="N126" s="184"/>
      <c r="O126" s="184"/>
      <c r="P126" s="184"/>
      <c r="Q126" s="184"/>
      <c r="R126" s="184"/>
    </row>
    <row r="127" spans="1:18" ht="12.75" hidden="1" customHeight="1" x14ac:dyDescent="0.25">
      <c r="A127" s="476" t="s">
        <v>220</v>
      </c>
      <c r="B127" s="477"/>
      <c r="C127" s="478" t="s">
        <v>221</v>
      </c>
      <c r="D127" s="479"/>
      <c r="E127" s="394" t="s">
        <v>43</v>
      </c>
      <c r="F127" s="394">
        <v>14</v>
      </c>
      <c r="G127" s="192">
        <v>0</v>
      </c>
      <c r="H127" s="394">
        <f t="shared" si="33"/>
        <v>0</v>
      </c>
      <c r="I127" s="192">
        <f t="shared" si="30"/>
        <v>0</v>
      </c>
      <c r="J127" s="192">
        <f t="shared" si="36"/>
        <v>0</v>
      </c>
      <c r="K127" s="192">
        <f t="shared" si="32"/>
        <v>0</v>
      </c>
      <c r="L127" s="330"/>
      <c r="M127" s="184"/>
      <c r="N127" s="184"/>
      <c r="O127" s="184"/>
      <c r="P127" s="184"/>
      <c r="Q127" s="184"/>
      <c r="R127" s="184"/>
    </row>
    <row r="128" spans="1:18" ht="12.75" hidden="1" customHeight="1" x14ac:dyDescent="0.25">
      <c r="A128" s="476" t="s">
        <v>222</v>
      </c>
      <c r="B128" s="477"/>
      <c r="C128" s="478" t="s">
        <v>223</v>
      </c>
      <c r="D128" s="479"/>
      <c r="E128" s="394" t="s">
        <v>43</v>
      </c>
      <c r="F128" s="394">
        <v>14</v>
      </c>
      <c r="G128" s="192">
        <v>0</v>
      </c>
      <c r="H128" s="394">
        <f t="shared" si="33"/>
        <v>0</v>
      </c>
      <c r="I128" s="192">
        <f t="shared" si="30"/>
        <v>0</v>
      </c>
      <c r="J128" s="192">
        <f t="shared" si="36"/>
        <v>0</v>
      </c>
      <c r="K128" s="192">
        <f t="shared" si="32"/>
        <v>0</v>
      </c>
      <c r="L128" s="330"/>
      <c r="M128" s="184"/>
      <c r="N128" s="184"/>
      <c r="O128" s="184"/>
      <c r="P128" s="184"/>
      <c r="Q128" s="184"/>
      <c r="R128" s="184"/>
    </row>
    <row r="129" spans="1:18" ht="12.75" hidden="1" customHeight="1" x14ac:dyDescent="0.25">
      <c r="A129" s="476" t="s">
        <v>224</v>
      </c>
      <c r="B129" s="477"/>
      <c r="C129" s="478" t="s">
        <v>225</v>
      </c>
      <c r="D129" s="479"/>
      <c r="E129" s="394" t="s">
        <v>43</v>
      </c>
      <c r="F129" s="394">
        <v>14</v>
      </c>
      <c r="G129" s="192">
        <v>0</v>
      </c>
      <c r="H129" s="394">
        <f t="shared" si="33"/>
        <v>0</v>
      </c>
      <c r="I129" s="192">
        <f t="shared" si="30"/>
        <v>0</v>
      </c>
      <c r="J129" s="192">
        <f t="shared" si="36"/>
        <v>0</v>
      </c>
      <c r="K129" s="192">
        <f t="shared" si="32"/>
        <v>0</v>
      </c>
      <c r="L129" s="330"/>
      <c r="M129" s="184"/>
      <c r="N129" s="184"/>
      <c r="O129" s="184"/>
      <c r="P129" s="184"/>
      <c r="Q129" s="184"/>
      <c r="R129" s="184"/>
    </row>
    <row r="130" spans="1:18" ht="12.75" hidden="1" customHeight="1" x14ac:dyDescent="0.25">
      <c r="A130" s="476" t="s">
        <v>226</v>
      </c>
      <c r="B130" s="477"/>
      <c r="C130" s="478" t="s">
        <v>227</v>
      </c>
      <c r="D130" s="479"/>
      <c r="E130" s="394" t="s">
        <v>43</v>
      </c>
      <c r="F130" s="394">
        <v>14</v>
      </c>
      <c r="G130" s="192">
        <v>0</v>
      </c>
      <c r="H130" s="394">
        <f t="shared" si="33"/>
        <v>0</v>
      </c>
      <c r="I130" s="192">
        <f t="shared" si="30"/>
        <v>0</v>
      </c>
      <c r="J130" s="192">
        <f t="shared" si="36"/>
        <v>0</v>
      </c>
      <c r="K130" s="192">
        <f t="shared" si="32"/>
        <v>0</v>
      </c>
      <c r="L130" s="330"/>
      <c r="M130" s="184"/>
      <c r="N130" s="184"/>
      <c r="O130" s="184"/>
      <c r="P130" s="184"/>
      <c r="Q130" s="184"/>
      <c r="R130" s="184"/>
    </row>
    <row r="131" spans="1:18" ht="12.75" hidden="1" customHeight="1" x14ac:dyDescent="0.25">
      <c r="A131" s="476" t="s">
        <v>176</v>
      </c>
      <c r="B131" s="477"/>
      <c r="C131" s="478" t="s">
        <v>177</v>
      </c>
      <c r="D131" s="479"/>
      <c r="E131" s="394" t="s">
        <v>43</v>
      </c>
      <c r="F131" s="394">
        <v>21</v>
      </c>
      <c r="G131" s="192">
        <v>0</v>
      </c>
      <c r="H131" s="394">
        <f t="shared" si="33"/>
        <v>0</v>
      </c>
      <c r="I131" s="192">
        <f t="shared" si="30"/>
        <v>0</v>
      </c>
      <c r="J131" s="192">
        <f t="shared" si="36"/>
        <v>0</v>
      </c>
      <c r="K131" s="192">
        <f t="shared" si="32"/>
        <v>0</v>
      </c>
      <c r="L131" s="330"/>
      <c r="M131" s="184"/>
      <c r="N131" s="184"/>
      <c r="O131" s="184"/>
      <c r="P131" s="184"/>
      <c r="Q131" s="184"/>
      <c r="R131" s="184"/>
    </row>
    <row r="132" spans="1:18" ht="12.75" hidden="1" customHeight="1" x14ac:dyDescent="0.25">
      <c r="A132" s="476" t="s">
        <v>190</v>
      </c>
      <c r="B132" s="477"/>
      <c r="C132" s="478" t="s">
        <v>191</v>
      </c>
      <c r="D132" s="479"/>
      <c r="E132" s="394" t="s">
        <v>43</v>
      </c>
      <c r="F132" s="394">
        <v>21</v>
      </c>
      <c r="G132" s="192">
        <v>0</v>
      </c>
      <c r="H132" s="394">
        <f t="shared" si="33"/>
        <v>0</v>
      </c>
      <c r="I132" s="192">
        <f t="shared" si="30"/>
        <v>0</v>
      </c>
      <c r="J132" s="192">
        <f t="shared" si="36"/>
        <v>0</v>
      </c>
      <c r="K132" s="192">
        <f t="shared" si="32"/>
        <v>0</v>
      </c>
      <c r="L132" s="330"/>
      <c r="M132" s="184"/>
      <c r="N132" s="184"/>
      <c r="O132" s="184"/>
      <c r="P132" s="184"/>
      <c r="Q132" s="184"/>
      <c r="R132" s="184"/>
    </row>
    <row r="133" spans="1:18" ht="12.75" hidden="1" customHeight="1" x14ac:dyDescent="0.25">
      <c r="A133" s="476" t="s">
        <v>228</v>
      </c>
      <c r="B133" s="477"/>
      <c r="C133" s="478" t="s">
        <v>229</v>
      </c>
      <c r="D133" s="479"/>
      <c r="E133" s="394" t="s">
        <v>43</v>
      </c>
      <c r="F133" s="394">
        <v>14</v>
      </c>
      <c r="G133" s="192">
        <v>0</v>
      </c>
      <c r="H133" s="394">
        <f>H132*2</f>
        <v>0</v>
      </c>
      <c r="I133" s="192">
        <f t="shared" si="30"/>
        <v>0</v>
      </c>
      <c r="J133" s="192">
        <f t="shared" si="36"/>
        <v>0</v>
      </c>
      <c r="K133" s="192">
        <f t="shared" si="32"/>
        <v>0</v>
      </c>
      <c r="L133" s="330"/>
      <c r="M133" s="184"/>
      <c r="N133" s="184"/>
      <c r="O133" s="184"/>
      <c r="P133" s="184"/>
      <c r="Q133" s="184"/>
      <c r="R133" s="184"/>
    </row>
    <row r="134" spans="1:18" ht="12.75" hidden="1" customHeight="1" x14ac:dyDescent="0.25">
      <c r="A134" s="476" t="s">
        <v>230</v>
      </c>
      <c r="B134" s="477"/>
      <c r="C134" s="478" t="s">
        <v>231</v>
      </c>
      <c r="D134" s="479"/>
      <c r="E134" s="394" t="s">
        <v>43</v>
      </c>
      <c r="F134" s="394">
        <v>14</v>
      </c>
      <c r="G134" s="192">
        <v>0</v>
      </c>
      <c r="H134" s="394">
        <f>H111</f>
        <v>0</v>
      </c>
      <c r="I134" s="192">
        <f t="shared" si="30"/>
        <v>0</v>
      </c>
      <c r="J134" s="192">
        <f t="shared" si="36"/>
        <v>0</v>
      </c>
      <c r="K134" s="192">
        <f t="shared" si="32"/>
        <v>0</v>
      </c>
      <c r="L134" s="330"/>
      <c r="M134" s="184"/>
      <c r="N134" s="184"/>
      <c r="O134" s="184"/>
      <c r="P134" s="184"/>
      <c r="Q134" s="184"/>
      <c r="R134" s="184"/>
    </row>
    <row r="135" spans="1:18" ht="12.75" hidden="1" customHeight="1" x14ac:dyDescent="0.25">
      <c r="A135" s="476" t="s">
        <v>232</v>
      </c>
      <c r="B135" s="477"/>
      <c r="C135" s="478" t="s">
        <v>233</v>
      </c>
      <c r="D135" s="479"/>
      <c r="E135" s="394" t="s">
        <v>43</v>
      </c>
      <c r="F135" s="394">
        <v>14</v>
      </c>
      <c r="G135" s="192">
        <v>0</v>
      </c>
      <c r="H135" s="394">
        <f t="shared" si="33"/>
        <v>0</v>
      </c>
      <c r="I135" s="192">
        <f t="shared" si="30"/>
        <v>0</v>
      </c>
      <c r="J135" s="192">
        <f t="shared" si="36"/>
        <v>0</v>
      </c>
      <c r="K135" s="192">
        <f t="shared" si="32"/>
        <v>0</v>
      </c>
      <c r="L135" s="330"/>
      <c r="M135" s="184"/>
      <c r="N135" s="184"/>
      <c r="O135" s="184"/>
      <c r="P135" s="184"/>
      <c r="Q135" s="184"/>
      <c r="R135" s="184"/>
    </row>
    <row r="136" spans="1:18" ht="12.75" hidden="1" customHeight="1" x14ac:dyDescent="0.25">
      <c r="A136" s="476" t="s">
        <v>234</v>
      </c>
      <c r="B136" s="477"/>
      <c r="C136" s="478" t="s">
        <v>235</v>
      </c>
      <c r="D136" s="479"/>
      <c r="E136" s="394" t="s">
        <v>43</v>
      </c>
      <c r="F136" s="394">
        <v>14</v>
      </c>
      <c r="G136" s="192">
        <v>0</v>
      </c>
      <c r="H136" s="394">
        <f t="shared" si="33"/>
        <v>0</v>
      </c>
      <c r="I136" s="192">
        <f t="shared" si="30"/>
        <v>0</v>
      </c>
      <c r="J136" s="192">
        <f t="shared" si="36"/>
        <v>0</v>
      </c>
      <c r="K136" s="192">
        <f t="shared" si="32"/>
        <v>0</v>
      </c>
      <c r="L136" s="330"/>
      <c r="M136" s="184"/>
      <c r="N136" s="184"/>
      <c r="O136" s="184"/>
      <c r="P136" s="184"/>
      <c r="Q136" s="184"/>
      <c r="R136" s="184"/>
    </row>
    <row r="137" spans="1:18" ht="12.75" customHeight="1" x14ac:dyDescent="0.25">
      <c r="A137" s="452"/>
      <c r="B137" s="453"/>
      <c r="C137" s="454"/>
      <c r="D137" s="453"/>
      <c r="E137" s="193"/>
      <c r="F137" s="193"/>
      <c r="G137" s="194"/>
      <c r="H137" s="193"/>
      <c r="I137" s="194"/>
      <c r="J137" s="194"/>
      <c r="K137" s="175"/>
      <c r="L137" s="330"/>
      <c r="M137" s="184"/>
      <c r="N137" s="184"/>
      <c r="O137" s="184"/>
      <c r="P137" s="184"/>
      <c r="Q137" s="184"/>
      <c r="R137" s="184"/>
    </row>
    <row r="138" spans="1:18" s="176" customFormat="1" ht="12.75" customHeight="1" x14ac:dyDescent="0.25">
      <c r="A138" s="195" t="s">
        <v>236</v>
      </c>
      <c r="B138" s="391"/>
      <c r="C138" s="390"/>
      <c r="D138" s="391"/>
      <c r="E138" s="451"/>
      <c r="F138" s="451"/>
      <c r="G138" s="451"/>
      <c r="H138" s="451"/>
      <c r="I138" s="451"/>
      <c r="J138" s="451"/>
      <c r="K138" s="378"/>
      <c r="M138" s="185"/>
      <c r="N138" s="185"/>
      <c r="O138" s="185"/>
      <c r="P138" s="185"/>
      <c r="Q138" s="185"/>
      <c r="R138" s="185"/>
    </row>
    <row r="139" spans="1:18" s="176" customFormat="1" ht="12.75" customHeight="1" x14ac:dyDescent="0.25">
      <c r="A139" s="456" t="s">
        <v>237</v>
      </c>
      <c r="B139" s="451"/>
      <c r="C139" s="451" t="s">
        <v>203</v>
      </c>
      <c r="D139" s="451"/>
      <c r="E139" s="178" t="s">
        <v>43</v>
      </c>
      <c r="F139" s="178">
        <v>14</v>
      </c>
      <c r="G139" s="179">
        <v>468</v>
      </c>
      <c r="H139" s="180">
        <v>1</v>
      </c>
      <c r="I139" s="179">
        <f t="shared" ref="I139:I145" si="37">ROUND(G139-((G139*J139)/100),2)</f>
        <v>468</v>
      </c>
      <c r="J139" s="179">
        <f t="shared" ref="J139" si="38">K$1</f>
        <v>0</v>
      </c>
      <c r="K139" s="179">
        <f t="shared" ref="K139:K145" si="39">ROUND((H139*I139),2)</f>
        <v>468</v>
      </c>
      <c r="M139" s="185"/>
      <c r="N139" s="185"/>
      <c r="O139" s="185"/>
      <c r="P139" s="185"/>
      <c r="Q139" s="185"/>
      <c r="R139" s="185"/>
    </row>
    <row r="140" spans="1:18" ht="12.75" customHeight="1" x14ac:dyDescent="0.25">
      <c r="A140" s="480" t="s">
        <v>204</v>
      </c>
      <c r="B140" s="481"/>
      <c r="C140" s="450" t="s">
        <v>205</v>
      </c>
      <c r="D140" s="450"/>
      <c r="E140" s="394">
        <v>36</v>
      </c>
      <c r="F140" s="394" t="s">
        <v>48</v>
      </c>
      <c r="G140" s="192">
        <v>42</v>
      </c>
      <c r="H140" s="394">
        <f>H139</f>
        <v>1</v>
      </c>
      <c r="I140" s="192">
        <f t="shared" si="37"/>
        <v>42</v>
      </c>
      <c r="J140" s="192">
        <f>$K$2</f>
        <v>0</v>
      </c>
      <c r="K140" s="192">
        <f t="shared" si="39"/>
        <v>42</v>
      </c>
      <c r="L140" s="330"/>
      <c r="M140" s="184"/>
      <c r="N140" s="184"/>
      <c r="O140" s="184"/>
      <c r="P140" s="184"/>
      <c r="Q140" s="184"/>
      <c r="R140" s="184"/>
    </row>
    <row r="141" spans="1:18" ht="12.75" customHeight="1" x14ac:dyDescent="0.25">
      <c r="A141" s="392" t="s">
        <v>238</v>
      </c>
      <c r="B141" s="181"/>
      <c r="C141" s="390" t="s">
        <v>239</v>
      </c>
      <c r="D141" s="391"/>
      <c r="E141" s="178" t="s">
        <v>43</v>
      </c>
      <c r="F141" s="178">
        <v>14</v>
      </c>
      <c r="G141" s="179">
        <v>30</v>
      </c>
      <c r="H141" s="180">
        <f>H139</f>
        <v>1</v>
      </c>
      <c r="I141" s="179">
        <f t="shared" si="37"/>
        <v>30</v>
      </c>
      <c r="J141" s="179">
        <f t="shared" ref="J141:J145" si="40">K$1</f>
        <v>0</v>
      </c>
      <c r="K141" s="179">
        <f t="shared" si="39"/>
        <v>30</v>
      </c>
      <c r="L141" s="330"/>
      <c r="M141" s="184"/>
      <c r="N141" s="184"/>
      <c r="O141" s="184"/>
      <c r="P141" s="184"/>
      <c r="Q141" s="184"/>
      <c r="R141" s="184"/>
    </row>
    <row r="142" spans="1:18" ht="12.75" customHeight="1" x14ac:dyDescent="0.25">
      <c r="A142" s="483" t="s">
        <v>240</v>
      </c>
      <c r="B142" s="484"/>
      <c r="C142" s="451" t="s">
        <v>241</v>
      </c>
      <c r="D142" s="451"/>
      <c r="E142" s="197" t="s">
        <v>43</v>
      </c>
      <c r="F142" s="178">
        <v>14</v>
      </c>
      <c r="G142" s="179">
        <v>676</v>
      </c>
      <c r="H142" s="178">
        <v>0</v>
      </c>
      <c r="I142" s="179">
        <f t="shared" si="37"/>
        <v>676</v>
      </c>
      <c r="J142" s="179">
        <f t="shared" si="40"/>
        <v>0</v>
      </c>
      <c r="K142" s="179">
        <f t="shared" si="39"/>
        <v>0</v>
      </c>
      <c r="L142" s="330"/>
      <c r="M142" s="184"/>
      <c r="N142" s="184"/>
      <c r="O142" s="184"/>
      <c r="P142" s="184"/>
      <c r="Q142" s="184"/>
      <c r="R142" s="184"/>
    </row>
    <row r="143" spans="1:18" ht="12.75" hidden="1" customHeight="1" x14ac:dyDescent="0.25">
      <c r="A143" s="450"/>
      <c r="B143" s="450"/>
      <c r="C143" s="450"/>
      <c r="D143" s="450"/>
      <c r="E143" s="394"/>
      <c r="F143" s="394"/>
      <c r="G143" s="192">
        <v>0</v>
      </c>
      <c r="H143" s="394">
        <v>0</v>
      </c>
      <c r="I143" s="192">
        <f t="shared" si="37"/>
        <v>0</v>
      </c>
      <c r="J143" s="192">
        <f t="shared" si="40"/>
        <v>0</v>
      </c>
      <c r="K143" s="192">
        <f t="shared" si="39"/>
        <v>0</v>
      </c>
      <c r="L143" s="330"/>
      <c r="M143" s="184"/>
      <c r="N143" s="184"/>
      <c r="O143" s="184"/>
      <c r="P143" s="184"/>
      <c r="Q143" s="184"/>
      <c r="R143" s="184"/>
    </row>
    <row r="144" spans="1:18" ht="12.75" hidden="1" customHeight="1" x14ac:dyDescent="0.25">
      <c r="A144" s="450"/>
      <c r="B144" s="450"/>
      <c r="C144" s="450"/>
      <c r="D144" s="450"/>
      <c r="E144" s="394"/>
      <c r="F144" s="394"/>
      <c r="G144" s="192">
        <v>0</v>
      </c>
      <c r="H144" s="394">
        <v>0</v>
      </c>
      <c r="I144" s="192">
        <f t="shared" si="37"/>
        <v>0</v>
      </c>
      <c r="J144" s="192">
        <f t="shared" si="40"/>
        <v>0</v>
      </c>
      <c r="K144" s="192">
        <f t="shared" si="39"/>
        <v>0</v>
      </c>
      <c r="L144" s="330"/>
      <c r="M144" s="184"/>
      <c r="N144" s="184"/>
      <c r="O144" s="184"/>
      <c r="P144" s="184"/>
      <c r="Q144" s="184"/>
      <c r="R144" s="184"/>
    </row>
    <row r="145" spans="1:18" ht="12.75" hidden="1" customHeight="1" x14ac:dyDescent="0.25">
      <c r="A145" s="450"/>
      <c r="B145" s="450"/>
      <c r="C145" s="450"/>
      <c r="D145" s="450"/>
      <c r="E145" s="394"/>
      <c r="F145" s="394"/>
      <c r="G145" s="192">
        <v>0</v>
      </c>
      <c r="H145" s="394">
        <v>0</v>
      </c>
      <c r="I145" s="192">
        <f t="shared" si="37"/>
        <v>0</v>
      </c>
      <c r="J145" s="192">
        <f t="shared" si="40"/>
        <v>0</v>
      </c>
      <c r="K145" s="192">
        <f t="shared" si="39"/>
        <v>0</v>
      </c>
      <c r="L145" s="330"/>
      <c r="M145" s="184"/>
      <c r="N145" s="184"/>
      <c r="O145" s="184"/>
      <c r="P145" s="184"/>
      <c r="Q145" s="184"/>
      <c r="R145" s="184"/>
    </row>
    <row r="146" spans="1:18" ht="12.75" customHeight="1" x14ac:dyDescent="0.25">
      <c r="A146" s="165"/>
      <c r="B146" s="165"/>
      <c r="C146" s="166"/>
      <c r="D146" s="165"/>
      <c r="E146" s="167"/>
      <c r="F146" s="167"/>
      <c r="G146" s="168"/>
      <c r="H146" s="167"/>
      <c r="I146" s="168"/>
      <c r="J146" s="168"/>
      <c r="K146" s="162"/>
      <c r="L146" s="330"/>
      <c r="M146" s="330"/>
      <c r="N146" s="330"/>
      <c r="O146" s="330"/>
      <c r="P146" s="330"/>
      <c r="Q146" s="330"/>
      <c r="R146" s="330"/>
    </row>
    <row r="147" spans="1:18" ht="12.75" customHeight="1" x14ac:dyDescent="0.25">
      <c r="A147" s="517" t="s">
        <v>450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23"/>
      <c r="L147" s="203"/>
      <c r="M147" s="204"/>
      <c r="N147" s="204"/>
      <c r="O147" s="204">
        <f>SUM(K148:K166)</f>
        <v>100754</v>
      </c>
      <c r="P147" s="204" t="s">
        <v>39</v>
      </c>
      <c r="Q147" s="204" t="s">
        <v>39</v>
      </c>
      <c r="R147" s="204" t="s">
        <v>39</v>
      </c>
    </row>
    <row r="148" spans="1:18" ht="12.75" customHeight="1" x14ac:dyDescent="0.25">
      <c r="A148" s="524" t="s">
        <v>451</v>
      </c>
      <c r="B148" s="525" t="s">
        <v>39</v>
      </c>
      <c r="C148" s="525" t="s">
        <v>452</v>
      </c>
      <c r="D148" s="525" t="s">
        <v>39</v>
      </c>
      <c r="E148" s="201" t="s">
        <v>43</v>
      </c>
      <c r="F148" s="201">
        <v>14</v>
      </c>
      <c r="G148" s="202">
        <v>20000</v>
      </c>
      <c r="H148" s="201">
        <v>2</v>
      </c>
      <c r="I148" s="198">
        <f t="shared" ref="I148:I164" si="41">ROUND(G148-((G148*J148)/100),2)</f>
        <v>20000</v>
      </c>
      <c r="J148" s="162">
        <f t="shared" ref="J148:J166" si="42">K$1</f>
        <v>0</v>
      </c>
      <c r="K148" s="162">
        <f t="shared" ref="K148:K166" si="43">H148*I148</f>
        <v>40000</v>
      </c>
      <c r="L148" s="330"/>
      <c r="M148" s="330"/>
      <c r="N148" s="330"/>
      <c r="O148" s="330"/>
      <c r="P148" s="330"/>
      <c r="Q148" s="330"/>
      <c r="R148" s="330"/>
    </row>
    <row r="149" spans="1:18" ht="12.75" customHeight="1" x14ac:dyDescent="0.25">
      <c r="A149" s="525" t="s">
        <v>453</v>
      </c>
      <c r="B149" s="525" t="s">
        <v>39</v>
      </c>
      <c r="C149" s="525" t="s">
        <v>454</v>
      </c>
      <c r="D149" s="525" t="s">
        <v>39</v>
      </c>
      <c r="E149" s="201">
        <v>36</v>
      </c>
      <c r="F149" s="201" t="s">
        <v>48</v>
      </c>
      <c r="G149" s="202">
        <v>1320</v>
      </c>
      <c r="H149" s="201">
        <v>2</v>
      </c>
      <c r="I149" s="198">
        <f t="shared" si="41"/>
        <v>1320</v>
      </c>
      <c r="J149" s="162">
        <f t="shared" si="42"/>
        <v>0</v>
      </c>
      <c r="K149" s="162">
        <f t="shared" si="43"/>
        <v>2640</v>
      </c>
      <c r="L149" s="330"/>
      <c r="M149" s="330"/>
      <c r="N149" s="330"/>
      <c r="O149" s="330"/>
      <c r="P149" s="330"/>
      <c r="Q149" s="330"/>
      <c r="R149" s="330"/>
    </row>
    <row r="150" spans="1:18" ht="12.75" customHeight="1" x14ac:dyDescent="0.25">
      <c r="A150" s="525" t="s">
        <v>420</v>
      </c>
      <c r="B150" s="525" t="s">
        <v>39</v>
      </c>
      <c r="C150" s="525" t="s">
        <v>421</v>
      </c>
      <c r="D150" s="525" t="s">
        <v>39</v>
      </c>
      <c r="E150" s="201" t="s">
        <v>43</v>
      </c>
      <c r="F150" s="201">
        <v>14</v>
      </c>
      <c r="G150" s="202">
        <v>2000</v>
      </c>
      <c r="H150" s="201">
        <v>2</v>
      </c>
      <c r="I150" s="198">
        <f t="shared" si="41"/>
        <v>2000</v>
      </c>
      <c r="J150" s="162">
        <f t="shared" si="42"/>
        <v>0</v>
      </c>
      <c r="K150" s="162">
        <f t="shared" si="43"/>
        <v>4000</v>
      </c>
      <c r="L150" s="330"/>
      <c r="M150" s="330"/>
      <c r="N150" s="330"/>
      <c r="O150" s="330"/>
      <c r="P150" s="330"/>
      <c r="Q150" s="330"/>
      <c r="R150" s="330"/>
    </row>
    <row r="151" spans="1:18" ht="12.75" customHeight="1" x14ac:dyDescent="0.25">
      <c r="A151" s="525" t="s">
        <v>422</v>
      </c>
      <c r="B151" s="525" t="s">
        <v>39</v>
      </c>
      <c r="C151" s="525" t="s">
        <v>423</v>
      </c>
      <c r="D151" s="525" t="s">
        <v>39</v>
      </c>
      <c r="E151" s="201" t="s">
        <v>43</v>
      </c>
      <c r="F151" s="201">
        <v>14</v>
      </c>
      <c r="G151" s="202">
        <v>2000</v>
      </c>
      <c r="H151" s="201">
        <v>2</v>
      </c>
      <c r="I151" s="198">
        <f t="shared" si="41"/>
        <v>2000</v>
      </c>
      <c r="J151" s="162">
        <f t="shared" si="42"/>
        <v>0</v>
      </c>
      <c r="K151" s="162">
        <f t="shared" si="43"/>
        <v>4000</v>
      </c>
      <c r="L151" s="330"/>
      <c r="M151" s="330"/>
      <c r="N151" s="330"/>
      <c r="O151" s="330"/>
      <c r="P151" s="330"/>
      <c r="Q151" s="330"/>
      <c r="R151" s="330"/>
    </row>
    <row r="152" spans="1:18" ht="12.75" customHeight="1" x14ac:dyDescent="0.25">
      <c r="A152" s="525" t="s">
        <v>424</v>
      </c>
      <c r="B152" s="525" t="s">
        <v>39</v>
      </c>
      <c r="C152" s="525" t="s">
        <v>425</v>
      </c>
      <c r="D152" s="525" t="s">
        <v>39</v>
      </c>
      <c r="E152" s="201" t="s">
        <v>43</v>
      </c>
      <c r="F152" s="201">
        <v>21</v>
      </c>
      <c r="G152" s="202">
        <v>180</v>
      </c>
      <c r="H152" s="201">
        <v>2</v>
      </c>
      <c r="I152" s="198">
        <f t="shared" si="41"/>
        <v>180</v>
      </c>
      <c r="J152" s="162">
        <f t="shared" si="42"/>
        <v>0</v>
      </c>
      <c r="K152" s="162">
        <f t="shared" si="43"/>
        <v>360</v>
      </c>
      <c r="L152" s="330"/>
      <c r="M152" s="330"/>
      <c r="N152" s="330"/>
      <c r="O152" s="330"/>
      <c r="P152" s="330"/>
      <c r="Q152" s="330"/>
      <c r="R152" s="330"/>
    </row>
    <row r="153" spans="1:18" ht="12.75" customHeight="1" x14ac:dyDescent="0.25">
      <c r="A153" s="525" t="s">
        <v>426</v>
      </c>
      <c r="B153" s="525" t="s">
        <v>39</v>
      </c>
      <c r="C153" s="525" t="s">
        <v>427</v>
      </c>
      <c r="D153" s="525" t="s">
        <v>39</v>
      </c>
      <c r="E153" s="201">
        <v>36</v>
      </c>
      <c r="F153" s="201" t="s">
        <v>48</v>
      </c>
      <c r="G153" s="202">
        <v>27</v>
      </c>
      <c r="H153" s="201">
        <v>2</v>
      </c>
      <c r="I153" s="198">
        <f t="shared" si="41"/>
        <v>27</v>
      </c>
      <c r="J153" s="162">
        <f t="shared" si="42"/>
        <v>0</v>
      </c>
      <c r="K153" s="162">
        <f t="shared" si="43"/>
        <v>54</v>
      </c>
      <c r="L153" s="330"/>
      <c r="M153" s="330"/>
      <c r="N153" s="330"/>
      <c r="O153" s="330"/>
      <c r="P153" s="330"/>
      <c r="Q153" s="330"/>
      <c r="R153" s="330"/>
    </row>
    <row r="154" spans="1:18" ht="12.75" customHeight="1" x14ac:dyDescent="0.25">
      <c r="A154" s="525" t="s">
        <v>428</v>
      </c>
      <c r="B154" s="525" t="s">
        <v>39</v>
      </c>
      <c r="C154" s="525" t="s">
        <v>429</v>
      </c>
      <c r="D154" s="525" t="s">
        <v>39</v>
      </c>
      <c r="E154" s="201" t="s">
        <v>43</v>
      </c>
      <c r="F154" s="201">
        <v>21</v>
      </c>
      <c r="G154" s="202">
        <v>4000</v>
      </c>
      <c r="H154" s="201">
        <v>2</v>
      </c>
      <c r="I154" s="198">
        <f t="shared" si="41"/>
        <v>4000</v>
      </c>
      <c r="J154" s="162">
        <f t="shared" si="42"/>
        <v>0</v>
      </c>
      <c r="K154" s="162">
        <f t="shared" si="43"/>
        <v>8000</v>
      </c>
      <c r="L154" s="330"/>
      <c r="M154" s="330"/>
      <c r="N154" s="330"/>
      <c r="O154" s="330"/>
      <c r="P154" s="330"/>
      <c r="Q154" s="330"/>
      <c r="R154" s="330"/>
    </row>
    <row r="155" spans="1:18" ht="12.75" customHeight="1" x14ac:dyDescent="0.25">
      <c r="A155" s="525" t="s">
        <v>430</v>
      </c>
      <c r="B155" s="525" t="s">
        <v>39</v>
      </c>
      <c r="C155" s="525" t="s">
        <v>431</v>
      </c>
      <c r="D155" s="525" t="s">
        <v>39</v>
      </c>
      <c r="E155" s="201">
        <v>36</v>
      </c>
      <c r="F155" s="201" t="s">
        <v>48</v>
      </c>
      <c r="G155" s="202">
        <v>600</v>
      </c>
      <c r="H155" s="201">
        <v>2</v>
      </c>
      <c r="I155" s="198">
        <f t="shared" si="41"/>
        <v>600</v>
      </c>
      <c r="J155" s="162">
        <f t="shared" si="42"/>
        <v>0</v>
      </c>
      <c r="K155" s="162">
        <f t="shared" si="43"/>
        <v>1200</v>
      </c>
      <c r="L155" s="330"/>
      <c r="M155" s="330"/>
      <c r="N155" s="330"/>
      <c r="O155" s="330"/>
      <c r="P155" s="330"/>
      <c r="Q155" s="330"/>
      <c r="R155" s="330"/>
    </row>
    <row r="156" spans="1:18" ht="12.75" customHeight="1" x14ac:dyDescent="0.25">
      <c r="A156" s="525" t="s">
        <v>96</v>
      </c>
      <c r="B156" s="525" t="s">
        <v>39</v>
      </c>
      <c r="C156" s="525" t="s">
        <v>97</v>
      </c>
      <c r="D156" s="525" t="s">
        <v>39</v>
      </c>
      <c r="E156" s="201" t="s">
        <v>43</v>
      </c>
      <c r="F156" s="201">
        <v>21</v>
      </c>
      <c r="G156" s="202">
        <v>0</v>
      </c>
      <c r="H156" s="201">
        <v>2</v>
      </c>
      <c r="I156" s="198">
        <f t="shared" si="41"/>
        <v>0</v>
      </c>
      <c r="J156" s="162">
        <f t="shared" si="42"/>
        <v>0</v>
      </c>
      <c r="K156" s="162">
        <f t="shared" si="43"/>
        <v>0</v>
      </c>
      <c r="L156" s="330"/>
      <c r="M156" s="330"/>
      <c r="N156" s="330"/>
      <c r="O156" s="330"/>
      <c r="P156" s="330"/>
      <c r="Q156" s="330"/>
      <c r="R156" s="330"/>
    </row>
    <row r="157" spans="1:18" ht="12.75" customHeight="1" x14ac:dyDescent="0.25">
      <c r="A157" s="525" t="s">
        <v>432</v>
      </c>
      <c r="B157" s="525" t="s">
        <v>39</v>
      </c>
      <c r="C157" s="525" t="s">
        <v>433</v>
      </c>
      <c r="D157" s="525" t="s">
        <v>39</v>
      </c>
      <c r="E157" s="201" t="s">
        <v>43</v>
      </c>
      <c r="F157" s="201">
        <v>14</v>
      </c>
      <c r="G157" s="202">
        <v>0</v>
      </c>
      <c r="H157" s="201">
        <v>2</v>
      </c>
      <c r="I157" s="198">
        <f t="shared" si="41"/>
        <v>0</v>
      </c>
      <c r="J157" s="162">
        <f t="shared" si="42"/>
        <v>0</v>
      </c>
      <c r="K157" s="162">
        <f t="shared" si="43"/>
        <v>0</v>
      </c>
      <c r="L157" s="330"/>
      <c r="M157" s="330"/>
      <c r="N157" s="330"/>
      <c r="O157" s="330"/>
      <c r="P157" s="330"/>
      <c r="Q157" s="330"/>
      <c r="R157" s="330"/>
    </row>
    <row r="158" spans="1:18" ht="12.75" customHeight="1" x14ac:dyDescent="0.25">
      <c r="A158" s="525" t="s">
        <v>434</v>
      </c>
      <c r="B158" s="525" t="s">
        <v>39</v>
      </c>
      <c r="C158" s="525" t="s">
        <v>435</v>
      </c>
      <c r="D158" s="525" t="s">
        <v>39</v>
      </c>
      <c r="E158" s="201" t="s">
        <v>43</v>
      </c>
      <c r="F158" s="201">
        <v>14</v>
      </c>
      <c r="G158" s="202">
        <v>0</v>
      </c>
      <c r="H158" s="201">
        <v>4</v>
      </c>
      <c r="I158" s="198">
        <f t="shared" si="41"/>
        <v>0</v>
      </c>
      <c r="J158" s="162">
        <f t="shared" si="42"/>
        <v>0</v>
      </c>
      <c r="K158" s="162">
        <f t="shared" si="43"/>
        <v>0</v>
      </c>
      <c r="L158" s="330"/>
      <c r="M158" s="330"/>
      <c r="N158" s="330"/>
      <c r="O158" s="330"/>
      <c r="P158" s="330"/>
      <c r="Q158" s="330"/>
      <c r="R158" s="330"/>
    </row>
    <row r="159" spans="1:18" ht="12.75" customHeight="1" x14ac:dyDescent="0.25">
      <c r="A159" s="525" t="s">
        <v>436</v>
      </c>
      <c r="B159" s="525" t="s">
        <v>39</v>
      </c>
      <c r="C159" s="525" t="s">
        <v>437</v>
      </c>
      <c r="D159" s="525" t="s">
        <v>39</v>
      </c>
      <c r="E159" s="201" t="s">
        <v>43</v>
      </c>
      <c r="F159" s="201">
        <v>21</v>
      </c>
      <c r="G159" s="202">
        <v>0</v>
      </c>
      <c r="H159" s="201">
        <v>2</v>
      </c>
      <c r="I159" s="198">
        <f t="shared" si="41"/>
        <v>0</v>
      </c>
      <c r="J159" s="162">
        <f t="shared" si="42"/>
        <v>0</v>
      </c>
      <c r="K159" s="162">
        <f t="shared" si="43"/>
        <v>0</v>
      </c>
      <c r="L159" s="330"/>
      <c r="M159" s="330"/>
      <c r="N159" s="330"/>
      <c r="O159" s="330"/>
      <c r="P159" s="330"/>
      <c r="Q159" s="330"/>
      <c r="R159" s="330"/>
    </row>
    <row r="160" spans="1:18" s="330" customFormat="1" ht="12.75" customHeight="1" x14ac:dyDescent="0.25">
      <c r="A160" s="521" t="s">
        <v>63</v>
      </c>
      <c r="B160" s="521" t="s">
        <v>39</v>
      </c>
      <c r="C160" s="521" t="s">
        <v>64</v>
      </c>
      <c r="D160" s="521" t="s">
        <v>39</v>
      </c>
      <c r="E160" s="356" t="s">
        <v>43</v>
      </c>
      <c r="F160" s="356">
        <v>0</v>
      </c>
      <c r="G160" s="357">
        <v>650</v>
      </c>
      <c r="H160" s="356">
        <v>14</v>
      </c>
      <c r="I160" s="357">
        <f t="shared" si="41"/>
        <v>650</v>
      </c>
      <c r="J160" s="357">
        <f t="shared" si="42"/>
        <v>0</v>
      </c>
      <c r="K160" s="357">
        <f t="shared" ref="K160:K161" si="44">ROUND((H160*I160),2)</f>
        <v>9100</v>
      </c>
      <c r="L160" s="355" t="s">
        <v>70</v>
      </c>
    </row>
    <row r="161" spans="1:18" s="330" customFormat="1" ht="12.75" customHeight="1" x14ac:dyDescent="0.25">
      <c r="A161" s="519" t="s">
        <v>438</v>
      </c>
      <c r="B161" s="520" t="s">
        <v>39</v>
      </c>
      <c r="C161" s="520" t="s">
        <v>439</v>
      </c>
      <c r="D161" s="520" t="s">
        <v>39</v>
      </c>
      <c r="E161" s="362" t="s">
        <v>43</v>
      </c>
      <c r="F161" s="362">
        <v>14</v>
      </c>
      <c r="G161" s="363">
        <v>200</v>
      </c>
      <c r="H161" s="362">
        <v>14</v>
      </c>
      <c r="I161" s="363">
        <f t="shared" si="41"/>
        <v>200</v>
      </c>
      <c r="J161" s="357">
        <f t="shared" si="42"/>
        <v>0</v>
      </c>
      <c r="K161" s="363">
        <f t="shared" si="44"/>
        <v>2800</v>
      </c>
      <c r="L161" s="355" t="s">
        <v>70</v>
      </c>
    </row>
    <row r="162" spans="1:18" ht="12.75" customHeight="1" x14ac:dyDescent="0.25">
      <c r="A162" s="528" t="s">
        <v>396</v>
      </c>
      <c r="B162" s="528" t="s">
        <v>39</v>
      </c>
      <c r="C162" s="506" t="s">
        <v>397</v>
      </c>
      <c r="D162" s="506" t="s">
        <v>39</v>
      </c>
      <c r="E162" s="199" t="s">
        <v>43</v>
      </c>
      <c r="F162" s="199">
        <v>14</v>
      </c>
      <c r="G162" s="288">
        <v>1900</v>
      </c>
      <c r="H162" s="287">
        <v>14</v>
      </c>
      <c r="I162" s="164">
        <f t="shared" si="41"/>
        <v>1900</v>
      </c>
      <c r="J162" s="357">
        <f t="shared" si="42"/>
        <v>0</v>
      </c>
      <c r="K162" s="164">
        <f t="shared" si="43"/>
        <v>26600</v>
      </c>
      <c r="L162" s="330"/>
      <c r="M162" s="330"/>
      <c r="N162" s="330"/>
      <c r="O162" s="330"/>
      <c r="P162" s="330"/>
      <c r="Q162" s="330"/>
      <c r="R162" s="330"/>
    </row>
    <row r="163" spans="1:18" s="293" customFormat="1" ht="12.75" customHeight="1" x14ac:dyDescent="0.25">
      <c r="A163" s="291" t="s">
        <v>409</v>
      </c>
      <c r="B163" s="291"/>
      <c r="C163" s="303" t="s">
        <v>410</v>
      </c>
      <c r="D163" s="291"/>
      <c r="E163" s="199" t="s">
        <v>43</v>
      </c>
      <c r="F163" s="199">
        <v>14</v>
      </c>
      <c r="G163" s="200">
        <v>100</v>
      </c>
      <c r="H163" s="199">
        <v>6</v>
      </c>
      <c r="I163" s="164">
        <f t="shared" si="41"/>
        <v>100</v>
      </c>
      <c r="J163" s="357">
        <f t="shared" si="42"/>
        <v>0</v>
      </c>
      <c r="K163" s="164">
        <f t="shared" si="43"/>
        <v>600</v>
      </c>
      <c r="L163" s="395"/>
      <c r="M163" s="395"/>
      <c r="N163" s="395"/>
      <c r="O163" s="395"/>
      <c r="P163" s="395"/>
      <c r="Q163" s="395"/>
      <c r="R163" s="395"/>
    </row>
    <row r="164" spans="1:18" s="293" customFormat="1" ht="12.75" customHeight="1" x14ac:dyDescent="0.25">
      <c r="A164" s="291" t="s">
        <v>411</v>
      </c>
      <c r="B164" s="291"/>
      <c r="C164" s="303" t="s">
        <v>412</v>
      </c>
      <c r="D164" s="291"/>
      <c r="E164" s="367" t="s">
        <v>43</v>
      </c>
      <c r="F164" s="367">
        <v>14</v>
      </c>
      <c r="G164" s="368">
        <v>100</v>
      </c>
      <c r="H164" s="367">
        <v>8</v>
      </c>
      <c r="I164" s="357">
        <f t="shared" si="41"/>
        <v>100</v>
      </c>
      <c r="J164" s="357">
        <f t="shared" si="42"/>
        <v>0</v>
      </c>
      <c r="K164" s="357">
        <f t="shared" si="43"/>
        <v>800</v>
      </c>
      <c r="L164" s="395"/>
      <c r="M164" s="395"/>
      <c r="N164" s="395"/>
      <c r="O164" s="395"/>
      <c r="P164" s="395"/>
      <c r="Q164" s="395"/>
      <c r="R164" s="395"/>
    </row>
    <row r="165" spans="1:18" s="364" customFormat="1" ht="12.75" customHeight="1" x14ac:dyDescent="0.25">
      <c r="A165" s="520" t="s">
        <v>455</v>
      </c>
      <c r="B165" s="520" t="s">
        <v>39</v>
      </c>
      <c r="C165" s="520" t="s">
        <v>248</v>
      </c>
      <c r="D165" s="520" t="s">
        <v>39</v>
      </c>
      <c r="E165" s="362" t="s">
        <v>43</v>
      </c>
      <c r="F165" s="362">
        <v>14</v>
      </c>
      <c r="G165" s="363">
        <v>150</v>
      </c>
      <c r="H165" s="362">
        <v>8</v>
      </c>
      <c r="I165" s="363">
        <v>150</v>
      </c>
      <c r="J165" s="357">
        <f t="shared" si="42"/>
        <v>0</v>
      </c>
      <c r="K165" s="363">
        <v>600</v>
      </c>
      <c r="L165" s="395"/>
      <c r="M165" s="395"/>
      <c r="N165" s="395"/>
      <c r="O165" s="395"/>
      <c r="P165" s="395"/>
      <c r="Q165" s="395"/>
      <c r="R165" s="395"/>
    </row>
    <row r="166" spans="1:18" ht="12.75" customHeight="1" x14ac:dyDescent="0.25">
      <c r="A166" s="529" t="s">
        <v>456</v>
      </c>
      <c r="B166" s="529" t="s">
        <v>39</v>
      </c>
      <c r="C166" s="529" t="s">
        <v>457</v>
      </c>
      <c r="D166" s="529" t="s">
        <v>39</v>
      </c>
      <c r="E166" s="369" t="s">
        <v>43</v>
      </c>
      <c r="F166" s="369">
        <v>14</v>
      </c>
      <c r="G166" s="370">
        <v>0</v>
      </c>
      <c r="H166" s="369">
        <v>2</v>
      </c>
      <c r="I166" s="371"/>
      <c r="J166" s="372">
        <f t="shared" si="42"/>
        <v>0</v>
      </c>
      <c r="K166" s="372">
        <f t="shared" si="43"/>
        <v>0</v>
      </c>
      <c r="L166" s="299"/>
      <c r="M166" s="330"/>
      <c r="N166" s="330"/>
      <c r="O166" s="330"/>
      <c r="P166" s="330"/>
      <c r="Q166" s="330"/>
      <c r="R166" s="330"/>
    </row>
    <row r="167" spans="1:18" ht="12.75" customHeight="1" x14ac:dyDescent="0.25">
      <c r="A167" s="308"/>
      <c r="B167" s="308"/>
      <c r="C167" s="503"/>
      <c r="D167" s="503"/>
      <c r="E167" s="309"/>
      <c r="F167" s="309"/>
      <c r="G167" s="310"/>
      <c r="H167" s="309"/>
      <c r="I167" s="198"/>
      <c r="J167" s="198"/>
      <c r="K167" s="198"/>
      <c r="L167" s="330"/>
      <c r="M167" s="330"/>
      <c r="N167" s="330"/>
      <c r="O167" s="330"/>
      <c r="P167" s="330"/>
      <c r="Q167" s="330"/>
      <c r="R167" s="330"/>
    </row>
    <row r="168" spans="1:18" ht="12.75" customHeight="1" x14ac:dyDescent="0.25">
      <c r="A168" s="177" t="s">
        <v>252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3"/>
      <c r="M168" s="204"/>
      <c r="N168" s="204">
        <f>K169</f>
        <v>385</v>
      </c>
      <c r="O168" s="204"/>
      <c r="P168" s="204" t="s">
        <v>39</v>
      </c>
      <c r="Q168" s="204" t="s">
        <v>39</v>
      </c>
      <c r="R168" s="204" t="s">
        <v>39</v>
      </c>
    </row>
    <row r="169" spans="1:18" ht="12.75" customHeight="1" x14ac:dyDescent="0.25">
      <c r="A169" s="486" t="s">
        <v>253</v>
      </c>
      <c r="B169" s="487"/>
      <c r="C169" s="448" t="s">
        <v>441</v>
      </c>
      <c r="D169" s="449"/>
      <c r="E169" s="394" t="s">
        <v>11</v>
      </c>
      <c r="F169" s="394">
        <v>0</v>
      </c>
      <c r="G169" s="192">
        <v>7.7</v>
      </c>
      <c r="H169" s="394">
        <v>50</v>
      </c>
      <c r="I169" s="192">
        <f>ROUND(G169-((G169*J169)/100),2)</f>
        <v>7.7</v>
      </c>
      <c r="J169" s="192">
        <f>K$3</f>
        <v>0</v>
      </c>
      <c r="K169" s="192">
        <f>H169*I169</f>
        <v>385</v>
      </c>
      <c r="L169" s="330"/>
      <c r="M169" s="330"/>
      <c r="N169" s="330"/>
      <c r="O169" s="330"/>
      <c r="P169" s="330"/>
      <c r="Q169" s="330"/>
      <c r="R169" s="330"/>
    </row>
    <row r="170" spans="1:18" x14ac:dyDescent="0.25">
      <c r="A170" s="171"/>
      <c r="B170" s="172"/>
      <c r="C170" s="166"/>
      <c r="D170" s="165"/>
      <c r="E170" s="167"/>
      <c r="F170" s="330"/>
      <c r="G170" s="168"/>
      <c r="H170" s="167"/>
      <c r="I170" s="168"/>
      <c r="J170" s="168"/>
      <c r="K170" s="173"/>
      <c r="L170" s="330"/>
      <c r="M170" s="330"/>
      <c r="N170" s="330"/>
      <c r="O170" s="330"/>
      <c r="P170" s="330"/>
      <c r="Q170" s="330"/>
      <c r="R170" s="330"/>
    </row>
    <row r="171" spans="1:18" ht="15" customHeight="1" x14ac:dyDescent="0.25">
      <c r="A171" s="493" t="s">
        <v>256</v>
      </c>
      <c r="B171" s="494"/>
      <c r="C171" s="494"/>
      <c r="D171" s="494"/>
      <c r="E171" s="494"/>
      <c r="F171" s="494"/>
      <c r="G171" s="494"/>
      <c r="H171" s="494"/>
      <c r="I171" s="494"/>
      <c r="J171" s="494"/>
      <c r="K171" s="495"/>
      <c r="L171" s="330"/>
      <c r="M171" s="330"/>
      <c r="N171" s="330"/>
      <c r="O171" s="330"/>
      <c r="P171" s="330"/>
      <c r="Q171" s="330"/>
      <c r="R171" s="330"/>
    </row>
    <row r="172" spans="1:18" ht="12.75" customHeight="1" x14ac:dyDescent="0.25">
      <c r="A172" s="311"/>
      <c r="B172" s="526" t="s">
        <v>458</v>
      </c>
      <c r="C172" s="527" t="s">
        <v>39</v>
      </c>
      <c r="D172" s="527" t="s">
        <v>39</v>
      </c>
      <c r="E172" s="527" t="s">
        <v>39</v>
      </c>
      <c r="F172" s="527" t="s">
        <v>39</v>
      </c>
      <c r="G172" s="527" t="s">
        <v>39</v>
      </c>
      <c r="H172" s="527" t="s">
        <v>39</v>
      </c>
      <c r="I172" s="527" t="s">
        <v>39</v>
      </c>
      <c r="J172" s="527" t="s">
        <v>39</v>
      </c>
      <c r="K172" s="312"/>
      <c r="L172" s="203"/>
      <c r="M172" s="204"/>
      <c r="N172" s="204">
        <f>SUM(K173:K176)</f>
        <v>7638.9</v>
      </c>
      <c r="O172" s="204"/>
      <c r="P172" s="204" t="s">
        <v>39</v>
      </c>
      <c r="Q172" s="204" t="s">
        <v>39</v>
      </c>
      <c r="R172" s="204" t="s">
        <v>39</v>
      </c>
    </row>
    <row r="173" spans="1:18" ht="12.75" customHeight="1" x14ac:dyDescent="0.25">
      <c r="A173" s="488" t="s">
        <v>258</v>
      </c>
      <c r="B173" s="488" t="s">
        <v>20</v>
      </c>
      <c r="C173" s="488" t="s">
        <v>20</v>
      </c>
      <c r="D173" s="488">
        <v>1</v>
      </c>
      <c r="E173" s="174"/>
      <c r="F173" s="174"/>
      <c r="G173" s="175">
        <v>3150</v>
      </c>
      <c r="H173" s="174">
        <v>2</v>
      </c>
      <c r="I173" s="175">
        <f>ROUND(G173-((G173*J173)/100),2)</f>
        <v>3150</v>
      </c>
      <c r="J173" s="175">
        <f>K$4</f>
        <v>0</v>
      </c>
      <c r="K173" s="162">
        <f t="shared" ref="K173:K176" si="45">H173*I173</f>
        <v>6300</v>
      </c>
      <c r="L173" s="330"/>
      <c r="M173" s="330"/>
      <c r="N173" s="330"/>
      <c r="O173" s="330"/>
      <c r="P173" s="330"/>
      <c r="Q173" s="330"/>
      <c r="R173" s="330"/>
    </row>
    <row r="174" spans="1:18" ht="12.75" customHeight="1" x14ac:dyDescent="0.25">
      <c r="A174" s="488" t="s">
        <v>260</v>
      </c>
      <c r="B174" s="488" t="s">
        <v>22</v>
      </c>
      <c r="C174" s="488" t="s">
        <v>442</v>
      </c>
      <c r="D174" s="488">
        <v>1</v>
      </c>
      <c r="E174" s="174"/>
      <c r="F174" s="174"/>
      <c r="G174" s="175">
        <v>599</v>
      </c>
      <c r="H174" s="174">
        <v>1</v>
      </c>
      <c r="I174" s="175">
        <f>ROUND(G174-((G174*J174)/100),2)</f>
        <v>599</v>
      </c>
      <c r="J174" s="175">
        <f>K$5</f>
        <v>0</v>
      </c>
      <c r="K174" s="162">
        <f t="shared" si="45"/>
        <v>599</v>
      </c>
      <c r="L174" s="330"/>
      <c r="M174" s="330"/>
      <c r="N174" s="330"/>
      <c r="O174" s="330"/>
      <c r="P174" s="330"/>
      <c r="Q174" s="330"/>
      <c r="R174" s="330"/>
    </row>
    <row r="175" spans="1:18" ht="12.75" customHeight="1" x14ac:dyDescent="0.25">
      <c r="A175" s="488" t="s">
        <v>261</v>
      </c>
      <c r="B175" s="488" t="s">
        <v>24</v>
      </c>
      <c r="C175" s="488" t="s">
        <v>262</v>
      </c>
      <c r="D175" s="488">
        <v>1</v>
      </c>
      <c r="E175" s="174"/>
      <c r="F175" s="174"/>
      <c r="G175" s="175">
        <v>249.99</v>
      </c>
      <c r="H175" s="174">
        <v>2</v>
      </c>
      <c r="I175" s="175">
        <f>ROUND(G175-((G175*J175)/100),2)</f>
        <v>249.99</v>
      </c>
      <c r="J175" s="175">
        <f>K$6</f>
        <v>0</v>
      </c>
      <c r="K175" s="162">
        <f t="shared" si="45"/>
        <v>499.98</v>
      </c>
      <c r="L175" s="330"/>
      <c r="M175" s="330"/>
      <c r="N175" s="330"/>
      <c r="O175" s="330"/>
      <c r="P175" s="330"/>
      <c r="Q175" s="330"/>
      <c r="R175" s="330"/>
    </row>
    <row r="176" spans="1:18" ht="12.75" customHeight="1" x14ac:dyDescent="0.25">
      <c r="A176" s="488" t="s">
        <v>263</v>
      </c>
      <c r="B176" s="488" t="s">
        <v>26</v>
      </c>
      <c r="C176" s="488" t="s">
        <v>26</v>
      </c>
      <c r="D176" s="488">
        <v>4</v>
      </c>
      <c r="E176" s="174"/>
      <c r="F176" s="174"/>
      <c r="G176" s="175">
        <v>29.99</v>
      </c>
      <c r="H176" s="174">
        <v>8</v>
      </c>
      <c r="I176" s="175">
        <f>ROUND(G176-((G176*J176)/100),2)</f>
        <v>29.99</v>
      </c>
      <c r="J176" s="175">
        <f>K$7</f>
        <v>0</v>
      </c>
      <c r="K176" s="162">
        <f t="shared" si="45"/>
        <v>239.92</v>
      </c>
      <c r="L176" s="330"/>
      <c r="M176" s="330"/>
      <c r="N176" s="330"/>
      <c r="O176" s="330"/>
      <c r="P176" s="330"/>
      <c r="Q176" s="330"/>
      <c r="R176" s="330"/>
    </row>
    <row r="177" spans="1:18" ht="12.75" customHeight="1" thickBot="1" x14ac:dyDescent="0.3">
      <c r="A177" s="330"/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</row>
    <row r="178" spans="1:18" ht="12.75" customHeight="1" thickBot="1" x14ac:dyDescent="0.3">
      <c r="A178" s="330"/>
      <c r="B178" s="330"/>
      <c r="C178" s="330"/>
      <c r="D178" s="330"/>
      <c r="E178" s="330"/>
      <c r="F178" s="330"/>
      <c r="G178" s="330"/>
      <c r="H178" s="330"/>
      <c r="I178" s="446" t="s">
        <v>524</v>
      </c>
      <c r="J178" s="447"/>
      <c r="K178" s="407">
        <f>SUM(K14:K176)</f>
        <v>292776.29999999993</v>
      </c>
      <c r="L178" s="330"/>
      <c r="M178" s="330"/>
      <c r="N178" s="330"/>
      <c r="O178" s="330"/>
      <c r="P178" s="330"/>
      <c r="Q178" s="330"/>
      <c r="R178" s="330"/>
    </row>
    <row r="179" spans="1:18" ht="12.75" customHeight="1" x14ac:dyDescent="0.25">
      <c r="A179" s="330"/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</row>
    <row r="180" spans="1:18" ht="12.75" customHeight="1" x14ac:dyDescent="0.25">
      <c r="A180" s="330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</row>
    <row r="181" spans="1:18" ht="12.75" customHeight="1" x14ac:dyDescent="0.25">
      <c r="A181" s="330"/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</row>
    <row r="182" spans="1:18" ht="12.75" customHeight="1" x14ac:dyDescent="0.25">
      <c r="A182" s="330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</row>
  </sheetData>
  <mergeCells count="305"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18:D118"/>
    <mergeCell ref="A119:B119"/>
    <mergeCell ref="C119:D119"/>
    <mergeCell ref="C120:D120"/>
    <mergeCell ref="C121:D121"/>
    <mergeCell ref="C122:D122"/>
    <mergeCell ref="C123:D123"/>
    <mergeCell ref="C124:D124"/>
    <mergeCell ref="C125:D125"/>
    <mergeCell ref="A121:B121"/>
    <mergeCell ref="A122:B122"/>
    <mergeCell ref="A123:B123"/>
    <mergeCell ref="A124:B124"/>
    <mergeCell ref="A125:B125"/>
    <mergeCell ref="A176:B176"/>
    <mergeCell ref="C176:D176"/>
    <mergeCell ref="A173:B173"/>
    <mergeCell ref="C173:D173"/>
    <mergeCell ref="A174:B174"/>
    <mergeCell ref="C174:D174"/>
    <mergeCell ref="A175:B175"/>
    <mergeCell ref="C175:D175"/>
    <mergeCell ref="C167:D167"/>
    <mergeCell ref="A169:B169"/>
    <mergeCell ref="C169:D169"/>
    <mergeCell ref="A171:K171"/>
    <mergeCell ref="B172:J172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5:B165"/>
    <mergeCell ref="C165:D165"/>
    <mergeCell ref="C156:D156"/>
    <mergeCell ref="A151:B151"/>
    <mergeCell ref="C151:D151"/>
    <mergeCell ref="A152:B152"/>
    <mergeCell ref="C152:D152"/>
    <mergeCell ref="A153:B153"/>
    <mergeCell ref="C153:D153"/>
    <mergeCell ref="A162:B162"/>
    <mergeCell ref="C162:D162"/>
    <mergeCell ref="A57:B57"/>
    <mergeCell ref="C57:D57"/>
    <mergeCell ref="A58:B58"/>
    <mergeCell ref="C58:D58"/>
    <mergeCell ref="A59:B59"/>
    <mergeCell ref="C59:D59"/>
    <mergeCell ref="A53:B53"/>
    <mergeCell ref="C53:D53"/>
    <mergeCell ref="A55:B55"/>
    <mergeCell ref="C55:D55"/>
    <mergeCell ref="A56:B56"/>
    <mergeCell ref="C56:D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1:B31"/>
    <mergeCell ref="C31:D31"/>
    <mergeCell ref="A33:B33"/>
    <mergeCell ref="C33:D33"/>
    <mergeCell ref="A34:B34"/>
    <mergeCell ref="C34:D34"/>
    <mergeCell ref="A29:B29"/>
    <mergeCell ref="C29:D29"/>
    <mergeCell ref="A30:B30"/>
    <mergeCell ref="C30:D30"/>
    <mergeCell ref="A32:B32"/>
    <mergeCell ref="C32:D32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1:K11"/>
    <mergeCell ref="B14:J14"/>
    <mergeCell ref="A15:B15"/>
    <mergeCell ref="C15:D15"/>
    <mergeCell ref="A16:B16"/>
    <mergeCell ref="C16:D16"/>
    <mergeCell ref="I4:J4"/>
    <mergeCell ref="I5:J5"/>
    <mergeCell ref="I6:J6"/>
    <mergeCell ref="I7:J7"/>
    <mergeCell ref="A10:B10"/>
    <mergeCell ref="C10:D10"/>
    <mergeCell ref="A61:B61"/>
    <mergeCell ref="C61:D61"/>
    <mergeCell ref="A62:B62"/>
    <mergeCell ref="C62:D62"/>
    <mergeCell ref="A63:B63"/>
    <mergeCell ref="C63:D63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4:B74"/>
    <mergeCell ref="A75:B75"/>
    <mergeCell ref="A76:B76"/>
    <mergeCell ref="A77:B77"/>
    <mergeCell ref="A78:B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100:B100"/>
    <mergeCell ref="C100:D100"/>
    <mergeCell ref="A101:B101"/>
    <mergeCell ref="C101:D101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1:B111"/>
    <mergeCell ref="A112:B112"/>
    <mergeCell ref="A120:B120"/>
    <mergeCell ref="A110:B110"/>
    <mergeCell ref="C110:D110"/>
    <mergeCell ref="C111:D111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C137:D137"/>
    <mergeCell ref="C135:D135"/>
    <mergeCell ref="C136:D136"/>
    <mergeCell ref="A143:B143"/>
    <mergeCell ref="C143:D143"/>
    <mergeCell ref="A144:B144"/>
    <mergeCell ref="C144:D144"/>
    <mergeCell ref="I178:J178"/>
    <mergeCell ref="A145:B145"/>
    <mergeCell ref="C145:D145"/>
    <mergeCell ref="E138:F138"/>
    <mergeCell ref="G138:H138"/>
    <mergeCell ref="I138:J138"/>
    <mergeCell ref="A139:B139"/>
    <mergeCell ref="C139:D139"/>
    <mergeCell ref="A140:B140"/>
    <mergeCell ref="C140:D140"/>
    <mergeCell ref="A142:B142"/>
    <mergeCell ref="C142:D142"/>
    <mergeCell ref="A147:K147"/>
    <mergeCell ref="A148:B148"/>
    <mergeCell ref="C148:D148"/>
    <mergeCell ref="A149:B149"/>
    <mergeCell ref="C149:D149"/>
    <mergeCell ref="A150:B150"/>
    <mergeCell ref="C150:D150"/>
    <mergeCell ref="A154:B154"/>
    <mergeCell ref="C154:D154"/>
    <mergeCell ref="A155:B155"/>
    <mergeCell ref="C155:D155"/>
    <mergeCell ref="A156:B1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9"/>
  <sheetViews>
    <sheetView zoomScaleNormal="10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60.42578125" customWidth="1"/>
  </cols>
  <sheetData>
    <row r="1" spans="1:20" s="126" customFormat="1" ht="31.5" x14ac:dyDescent="0.3">
      <c r="A1" s="124"/>
      <c r="B1" s="125"/>
      <c r="C1" s="125"/>
      <c r="G1" s="31"/>
      <c r="I1" s="423"/>
      <c r="J1" s="124"/>
      <c r="K1" s="123" t="s">
        <v>6</v>
      </c>
      <c r="L1" s="123" t="s">
        <v>8</v>
      </c>
      <c r="M1" s="123"/>
      <c r="N1" s="123" t="s">
        <v>8</v>
      </c>
      <c r="O1" s="123"/>
      <c r="P1" s="120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103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28">
        <f>(K4*$I4)+(K5*$I5)+(K6*$I6)</f>
        <v>0</v>
      </c>
      <c r="L3" s="128">
        <f t="shared" ref="L3:O3" si="0">(L4*$I4)+(L5*$I5)+(L6*$I6)</f>
        <v>0</v>
      </c>
      <c r="M3" s="128">
        <f t="shared" si="0"/>
        <v>0</v>
      </c>
      <c r="N3" s="128">
        <f t="shared" si="0"/>
        <v>0</v>
      </c>
      <c r="O3" s="128">
        <f t="shared" si="0"/>
        <v>0</v>
      </c>
      <c r="P3" s="129"/>
      <c r="Q3" s="130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4</v>
      </c>
      <c r="H4" s="7"/>
      <c r="I4" s="411"/>
      <c r="J4" s="7"/>
      <c r="K4" s="85">
        <v>4</v>
      </c>
      <c r="L4" s="85"/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5</v>
      </c>
      <c r="H5" s="7"/>
      <c r="I5" s="411"/>
      <c r="J5" s="7"/>
      <c r="K5" s="85">
        <v>5</v>
      </c>
      <c r="L5" s="85"/>
      <c r="M5" s="85"/>
      <c r="N5" s="85"/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279</v>
      </c>
      <c r="G6" s="37">
        <f t="shared" si="1"/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131">
        <f>(K9*$I9)+(K10*$I10)+(K11*$I11)+(K12*$I12)+(K13*$I13)+(K14*$I14)+(K15*$I15)+(K16*$I16)+(K17*$I17)+(K18*$I18)+(K19*$I19)+(K20*$I20)+(K21*$I21)+(K22*$I22)+(K23*$I23)+(K24*$I24)</f>
        <v>0</v>
      </c>
      <c r="L8" s="131">
        <f>(L9*$I9)+(L10*$I10)+(L11*$I11)+(L12*$I12)+(L13*$I13)+(L14*$I14)+(L15*$I15)+(L16*$I16)+(L17*$I17)+(L18*$I18)+(L19*$I19)+(L20*$I20)+(L21*$I21)+(L22*$I22)+(L23*$I23)+(L24*$I24)</f>
        <v>0</v>
      </c>
      <c r="M8" s="131">
        <f>(M9*$I9)+(M10*$I10)+(M11*$I11)+(M12*$I12)+(M13*$I13)+(M14*$I14)+(M15*$I15)+(M16*$I16)+(M17*$I17)+(M18*$I18)+(M19*$I19)+(M20*$I20)+(M21*$I21)+(M22*$I22)+(M23*$I23)+(M24*$I24)</f>
        <v>0</v>
      </c>
      <c r="N8" s="131">
        <f>(N9*$I9)+(N10*$I10)+(N11*$I11)+(N12*$I12)+(N13*$I13)+(N14*$I14)+(N15*$I15)+(N16*$I16)+(N17*$I17)+(N18*$I18)+(N19*$I19)+(N20*$I20)+(N21*$I21)+(N22*$I22)+(N23*$I23)+(N24*$I24)</f>
        <v>0</v>
      </c>
      <c r="O8" s="131">
        <f>(O9*$I9)+(O10*$I10)+(O11*$I11)+(O12*$I12)+(O13*$I13)+(O14*$I14)+(O15*$I15)+(O16*$I16)+(O17*$I17)+(O18*$I18)+(O19*$I19)+(O20*$I20)+(O21*$I21)+(O22*$I22)+(O23*$I23)+(O24*$I24)</f>
        <v>0</v>
      </c>
      <c r="P8" s="129"/>
      <c r="Q8" s="132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4" si="2">SUM(K9:O9)</f>
        <v>0</v>
      </c>
      <c r="H9" s="7"/>
      <c r="I9" s="411"/>
      <c r="J9" s="7"/>
      <c r="K9" s="87">
        <v>0</v>
      </c>
      <c r="L9" s="87"/>
      <c r="M9" s="87"/>
      <c r="N9" s="87"/>
      <c r="O9" s="87"/>
      <c r="P9" s="7"/>
      <c r="Q9" s="9">
        <f t="shared" ref="Q9:Q24" si="3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2"/>
        <v>84</v>
      </c>
      <c r="H10" s="7"/>
      <c r="I10" s="411"/>
      <c r="J10" s="7"/>
      <c r="K10" s="87">
        <v>84</v>
      </c>
      <c r="L10" s="87"/>
      <c r="M10" s="87"/>
      <c r="N10" s="87"/>
      <c r="O10" s="87"/>
      <c r="P10" s="7"/>
      <c r="Q10" s="9">
        <f t="shared" si="3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2"/>
        <v>104</v>
      </c>
      <c r="H11" s="7"/>
      <c r="I11" s="411"/>
      <c r="J11" s="7"/>
      <c r="K11" s="87">
        <v>104</v>
      </c>
      <c r="L11" s="87"/>
      <c r="M11" s="87"/>
      <c r="N11" s="87"/>
      <c r="O11" s="87"/>
      <c r="P11" s="7"/>
      <c r="Q11" s="9">
        <f t="shared" si="3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2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3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2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3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2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3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2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3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2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3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2"/>
        <v>144</v>
      </c>
      <c r="H17" s="7"/>
      <c r="I17" s="411"/>
      <c r="J17" s="7"/>
      <c r="K17" s="88">
        <v>144</v>
      </c>
      <c r="L17" s="88"/>
      <c r="M17" s="88"/>
      <c r="N17" s="88"/>
      <c r="O17" s="88"/>
      <c r="P17" s="7"/>
      <c r="Q17" s="9">
        <f t="shared" si="3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2"/>
        <v>108</v>
      </c>
      <c r="H18" s="7"/>
      <c r="I18" s="411"/>
      <c r="J18" s="7"/>
      <c r="K18" s="88">
        <v>108</v>
      </c>
      <c r="L18" s="88"/>
      <c r="M18" s="88"/>
      <c r="N18" s="88"/>
      <c r="O18" s="88"/>
      <c r="P18" s="7"/>
      <c r="Q18" s="9">
        <f t="shared" si="3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/>
      <c r="M19" s="339"/>
      <c r="N19" s="339"/>
      <c r="O19" s="339"/>
      <c r="P19" s="7"/>
      <c r="Q19" s="341">
        <v>0</v>
      </c>
      <c r="R19" s="329"/>
      <c r="S19" s="344" t="s">
        <v>459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2"/>
        <v>20</v>
      </c>
      <c r="H20" s="7"/>
      <c r="I20" s="411"/>
      <c r="J20" s="7"/>
      <c r="K20" s="88">
        <v>20</v>
      </c>
      <c r="L20" s="88"/>
      <c r="M20" s="88"/>
      <c r="N20" s="88"/>
      <c r="O20" s="88"/>
      <c r="P20" s="7"/>
      <c r="Q20" s="9">
        <f t="shared" si="3"/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 t="shared" si="2"/>
        <v>20</v>
      </c>
      <c r="H21" s="7"/>
      <c r="I21" s="411"/>
      <c r="J21" s="7"/>
      <c r="K21" s="88">
        <v>20</v>
      </c>
      <c r="L21" s="88"/>
      <c r="M21" s="88"/>
      <c r="N21" s="88"/>
      <c r="O21" s="88"/>
      <c r="P21" s="7"/>
      <c r="Q21" s="9">
        <f t="shared" si="3"/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 t="shared" si="2"/>
        <v>20</v>
      </c>
      <c r="H22" s="7"/>
      <c r="I22" s="411"/>
      <c r="J22" s="7"/>
      <c r="K22" s="88">
        <v>20</v>
      </c>
      <c r="L22" s="88"/>
      <c r="M22" s="88"/>
      <c r="N22" s="88"/>
      <c r="O22" s="88"/>
      <c r="P22" s="7"/>
      <c r="Q22" s="9">
        <f t="shared" si="3"/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 t="shared" si="2"/>
        <v>20</v>
      </c>
      <c r="H23" s="7"/>
      <c r="I23" s="411"/>
      <c r="J23" s="7"/>
      <c r="K23" s="88">
        <v>20</v>
      </c>
      <c r="L23" s="88"/>
      <c r="M23" s="88"/>
      <c r="N23" s="88"/>
      <c r="O23" s="88"/>
      <c r="P23" s="7"/>
      <c r="Q23" s="9">
        <f t="shared" si="3"/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 t="shared" si="2"/>
        <v>0</v>
      </c>
      <c r="H24" s="12"/>
      <c r="I24" s="412"/>
      <c r="J24" s="12"/>
      <c r="K24" s="89"/>
      <c r="L24" s="89"/>
      <c r="M24" s="89"/>
      <c r="N24" s="89"/>
      <c r="O24" s="89"/>
      <c r="P24" s="12"/>
      <c r="Q24" s="13">
        <f t="shared" si="3"/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133">
        <f>(K27*$I27)+(K28*$I28)+(K29*$I29)+(K30*$I30)+(K31*$I31)+(K32*$I32)+(K33*$I33)+(K34*$I34)+(K35*$I35)</f>
        <v>0</v>
      </c>
      <c r="L26" s="133">
        <f t="shared" ref="L26:O26" si="4">(L27*$I27)+(L28*$I28)+(L29*$I29)+(L30*$I30)+(L31*$I31)+(L32*$I32)+(L33*$I33)+(L34*$I34)+(L35*$I35)</f>
        <v>0</v>
      </c>
      <c r="M26" s="133">
        <f t="shared" si="4"/>
        <v>0</v>
      </c>
      <c r="N26" s="133">
        <f t="shared" si="4"/>
        <v>0</v>
      </c>
      <c r="O26" s="133">
        <f t="shared" si="4"/>
        <v>0</v>
      </c>
      <c r="P26" s="134"/>
      <c r="Q26" s="132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f t="shared" ref="G27:G35" si="5">SUM(K27:O27)</f>
        <v>42</v>
      </c>
      <c r="H27" s="7"/>
      <c r="I27" s="411"/>
      <c r="J27" s="7"/>
      <c r="K27" s="90">
        <f>10+32</f>
        <v>42</v>
      </c>
      <c r="L27" s="90"/>
      <c r="M27" s="90"/>
      <c r="N27" s="90"/>
      <c r="O27" s="90"/>
      <c r="P27" s="7"/>
      <c r="Q27" s="9">
        <f t="shared" ref="Q27:Q35" si="6">(K27+L27+M27+N27+O27)*(I27)</f>
        <v>0</v>
      </c>
      <c r="R27" s="329"/>
      <c r="S27" s="21"/>
      <c r="T27" s="97"/>
    </row>
    <row r="28" spans="1:20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si="5"/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6"/>
        <v>0</v>
      </c>
      <c r="R28" s="329"/>
      <c r="S28" s="21"/>
      <c r="T28" s="97"/>
    </row>
    <row r="29" spans="1:20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5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5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5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5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5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5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ht="15.75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5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6"/>
        <v>0</v>
      </c>
      <c r="R35" s="329"/>
      <c r="S35" s="21"/>
      <c r="T35" s="97"/>
    </row>
    <row r="36" spans="1:20" s="21" customFormat="1" ht="15.75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133">
        <f>(K38*$I38)+(K39*$I39)+(K40*$I40)+(K41*$I41)+(K42*$I42)+(K43*$I43)+(K44*$I44)+(K45*$I45)+(K46*$I46)</f>
        <v>0</v>
      </c>
      <c r="L37" s="133">
        <f t="shared" ref="L37:O37" si="7">(L38*$I38)+(L39*$I39)+(L40*$I40)+(L41*$I41)+(L42*$I42)+(L43*$I43)+(L44*$I44)+(L45*$I45)+(L46*$I46)</f>
        <v>0</v>
      </c>
      <c r="M37" s="133">
        <f t="shared" si="7"/>
        <v>0</v>
      </c>
      <c r="N37" s="133">
        <f t="shared" si="7"/>
        <v>0</v>
      </c>
      <c r="O37" s="133">
        <f t="shared" si="7"/>
        <v>0</v>
      </c>
      <c r="P37" s="134"/>
      <c r="Q37" s="132"/>
      <c r="S37" s="118"/>
      <c r="T37" s="119"/>
    </row>
    <row r="38" spans="1:20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8">SUM(K38:O38)</f>
        <v>6</v>
      </c>
      <c r="H38" s="7"/>
      <c r="I38" s="411"/>
      <c r="J38" s="7"/>
      <c r="K38" s="90">
        <f>0+6</f>
        <v>6</v>
      </c>
      <c r="L38" s="90"/>
      <c r="M38" s="90"/>
      <c r="N38" s="90"/>
      <c r="O38" s="90"/>
      <c r="P38" s="7"/>
      <c r="Q38" s="9">
        <f t="shared" ref="Q38:Q46" si="9">(K38+L38+M38+N38+O38)*(I38)</f>
        <v>0</v>
      </c>
      <c r="R38" s="329"/>
      <c r="S38" s="21"/>
      <c r="T38" s="97"/>
    </row>
    <row r="39" spans="1:20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8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9"/>
        <v>0</v>
      </c>
      <c r="R39" s="329"/>
      <c r="S39" s="21"/>
      <c r="T39" s="97"/>
    </row>
    <row r="40" spans="1:20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8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9"/>
        <v>0</v>
      </c>
      <c r="R40" s="329"/>
      <c r="S40" s="21"/>
      <c r="T40" s="97"/>
    </row>
    <row r="41" spans="1:20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8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9"/>
        <v>0</v>
      </c>
      <c r="R41" s="329"/>
      <c r="S41" s="21"/>
      <c r="T41" s="97"/>
    </row>
    <row r="42" spans="1:20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8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9"/>
        <v>0</v>
      </c>
      <c r="R42" s="329"/>
      <c r="S42" s="21"/>
      <c r="T42" s="97"/>
    </row>
    <row r="43" spans="1:20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8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9"/>
        <v>0</v>
      </c>
      <c r="R43" s="329"/>
      <c r="S43" s="21"/>
      <c r="T43" s="97"/>
    </row>
    <row r="44" spans="1:20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8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9"/>
        <v>0</v>
      </c>
      <c r="R44" s="329"/>
      <c r="S44" s="21"/>
      <c r="T44" s="97"/>
    </row>
    <row r="45" spans="1:20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8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9"/>
        <v>0</v>
      </c>
      <c r="R45" s="329"/>
      <c r="S45" s="21"/>
      <c r="T45" s="97"/>
    </row>
    <row r="46" spans="1:20" ht="15.75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8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9"/>
        <v>0</v>
      </c>
      <c r="R46" s="329"/>
      <c r="S46" s="21"/>
      <c r="T46" s="97"/>
    </row>
    <row r="47" spans="1:20" s="21" customFormat="1" ht="15.75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133">
        <f>(K49*$I49)+(K50*$I50)+(K51*$I51)+(K52*$I52)+(K53*$I53)+(K54*$I54)+(K55*$I55)+(K56*$I56)+(K57*$I57)</f>
        <v>0</v>
      </c>
      <c r="L48" s="133">
        <f t="shared" ref="L48:O48" si="10">(L49*$I49)+(L50*$I50)+(L51*$I51)+(L52*$I52)+(L53*$I53)+(L54*$I54)+(L55*$I55)+(L56*$I56)+(L57*$I57)</f>
        <v>0</v>
      </c>
      <c r="M48" s="133">
        <f t="shared" si="10"/>
        <v>0</v>
      </c>
      <c r="N48" s="133">
        <f t="shared" si="10"/>
        <v>0</v>
      </c>
      <c r="O48" s="133">
        <f t="shared" si="10"/>
        <v>0</v>
      </c>
      <c r="P48" s="134"/>
      <c r="Q48" s="132"/>
      <c r="S48" s="118"/>
      <c r="T48" s="119"/>
    </row>
    <row r="49" spans="1:20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1">SUM(K49:O49)</f>
        <v>10</v>
      </c>
      <c r="H49" s="7"/>
      <c r="I49" s="411"/>
      <c r="J49" s="7"/>
      <c r="K49" s="90">
        <v>10</v>
      </c>
      <c r="L49" s="90"/>
      <c r="M49" s="90"/>
      <c r="N49" s="90"/>
      <c r="O49" s="90"/>
      <c r="P49" s="7"/>
      <c r="Q49" s="9">
        <f t="shared" ref="Q49:Q57" si="12">(K49+L49+M49+N49+O49)*(I49)</f>
        <v>0</v>
      </c>
      <c r="R49" s="329"/>
      <c r="S49" s="21"/>
      <c r="T49" s="97"/>
    </row>
    <row r="50" spans="1:20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1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2"/>
        <v>0</v>
      </c>
      <c r="R50" s="329"/>
      <c r="S50" s="21"/>
      <c r="T50" s="97"/>
    </row>
    <row r="51" spans="1:20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1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2"/>
        <v>0</v>
      </c>
      <c r="R51" s="329"/>
      <c r="S51" s="21"/>
      <c r="T51" s="97"/>
    </row>
    <row r="52" spans="1:20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1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2"/>
        <v>0</v>
      </c>
      <c r="R52" s="329"/>
      <c r="S52" s="21"/>
      <c r="T52" s="97"/>
    </row>
    <row r="53" spans="1:20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1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2"/>
        <v>0</v>
      </c>
      <c r="R53" s="329"/>
      <c r="S53" s="21"/>
      <c r="T53" s="97"/>
    </row>
    <row r="54" spans="1:20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1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2"/>
        <v>0</v>
      </c>
      <c r="R54" s="329"/>
      <c r="S54" s="21"/>
      <c r="T54" s="97"/>
    </row>
    <row r="55" spans="1:20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1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2"/>
        <v>0</v>
      </c>
      <c r="R55" s="329"/>
      <c r="S55" s="21"/>
      <c r="T55" s="97"/>
    </row>
    <row r="56" spans="1:20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1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2"/>
        <v>0</v>
      </c>
      <c r="R56" s="329"/>
      <c r="S56" s="21"/>
      <c r="T56" s="97"/>
    </row>
    <row r="57" spans="1:20" ht="15.75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1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2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35">
        <f>(K60*$I60)+(K61*$I61)+(K62*$I62)+(K63*$I63)+(K64*$I64)+(K65*$I65)+(K66*$I66)+(K67*$I67)+(K68*I68)+(K70*$I70)</f>
        <v>0</v>
      </c>
      <c r="L59" s="135">
        <f>(L60*$I60)+(L61*$I61)+(L62*$I62)+(L63*$I63)+(L64*$I64)+(L65*$I65)+(L66*$I66)+(L67*$I67)+(L68*J68)+(L70*$I70)</f>
        <v>0</v>
      </c>
      <c r="M59" s="135">
        <f>(M60*$I60)+(M61*$I61)+(M62*$I62)+(M63*$I63)+(M64*$I64)+(M65*$I65)+(M66*$I66)+(M67*$I67)+(M68*K68)+(M70*$I70)</f>
        <v>0</v>
      </c>
      <c r="N59" s="135">
        <f>(N60*$I60)+(N61*$I61)+(N62*$I62)+(N63*$I63)+(N64*$I64)+(N65*$I65)+(N66*$I66)+(N67*$I67)+(N68*L68)+(N70*$I70)</f>
        <v>0</v>
      </c>
      <c r="O59" s="135">
        <f>(O60*$I60)+(O61*$I61)+(O62*$I62)+(O63*$I63)+(O64*$I64)+(O65*$I65)+(O66*$I66)+(O67*$I67)+(O68*M68)+(O70*$I70)</f>
        <v>0</v>
      </c>
      <c r="P59" s="134"/>
      <c r="Q59" s="132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v>24</v>
      </c>
      <c r="H60" s="7"/>
      <c r="I60" s="411"/>
      <c r="J60" s="7"/>
      <c r="K60" s="93">
        <f>10+8</f>
        <v>18</v>
      </c>
      <c r="L60" s="93"/>
      <c r="M60" s="93"/>
      <c r="N60" s="93"/>
      <c r="O60" s="93"/>
      <c r="P60" s="7"/>
      <c r="Q60" s="9">
        <f t="shared" ref="Q60:Q70" si="13">(K60+L60+M60+N60+O60)*(I60)</f>
        <v>0</v>
      </c>
      <c r="R60" s="329"/>
      <c r="S60" s="21"/>
      <c r="T60" s="97"/>
    </row>
    <row r="61" spans="1:20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ref="G61:G70" si="14">SUM(K61:O61)</f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3"/>
        <v>0</v>
      </c>
      <c r="R61" s="329"/>
      <c r="S61" s="21"/>
      <c r="T61" s="97"/>
    </row>
    <row r="62" spans="1:20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4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3"/>
        <v>0</v>
      </c>
      <c r="R62" s="329"/>
      <c r="S62" s="21"/>
      <c r="T62" s="97"/>
    </row>
    <row r="63" spans="1:20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4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3"/>
        <v>0</v>
      </c>
      <c r="R63" s="329"/>
      <c r="S63" s="21"/>
      <c r="T63" s="97"/>
    </row>
    <row r="64" spans="1:20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4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3"/>
        <v>0</v>
      </c>
      <c r="R64" s="329"/>
      <c r="S64" s="97"/>
      <c r="T64" s="97"/>
    </row>
    <row r="65" spans="1:20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4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3"/>
        <v>0</v>
      </c>
      <c r="R65" s="329"/>
      <c r="S65" s="97"/>
      <c r="T65" s="97"/>
    </row>
    <row r="66" spans="1:20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4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3"/>
        <v>0</v>
      </c>
      <c r="R66" s="329"/>
      <c r="S66" s="97"/>
      <c r="T66" s="97"/>
    </row>
    <row r="67" spans="1:20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4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3"/>
        <v>0</v>
      </c>
      <c r="R67" s="329"/>
      <c r="S67" s="97"/>
      <c r="T67" s="97"/>
    </row>
    <row r="68" spans="1:20" ht="15.75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ref="G68" si="15">SUM(K68:O68)</f>
        <v>0</v>
      </c>
      <c r="H68" s="7"/>
      <c r="I68" s="412"/>
      <c r="J68" s="7"/>
      <c r="K68" s="94"/>
      <c r="L68" s="94"/>
      <c r="M68" s="94"/>
      <c r="N68" s="94"/>
      <c r="O68" s="94"/>
      <c r="P68" s="12"/>
      <c r="Q68" s="13">
        <f t="shared" ref="Q68" si="16">(K68+L68+M68+N68+O68)*(I68)</f>
        <v>0</v>
      </c>
      <c r="R68" s="329"/>
      <c r="S68" s="97"/>
      <c r="T68" s="97"/>
    </row>
    <row r="69" spans="1:20" ht="15.75" x14ac:dyDescent="0.25">
      <c r="A69" s="212"/>
      <c r="B69" s="213" t="s">
        <v>336</v>
      </c>
      <c r="C69" s="214"/>
      <c r="D69" s="215"/>
      <c r="E69" s="216"/>
      <c r="F69" s="216"/>
      <c r="G69" s="216"/>
      <c r="H69" s="222"/>
      <c r="I69" s="426"/>
      <c r="J69" s="222"/>
      <c r="K69" s="220"/>
      <c r="L69" s="220"/>
      <c r="M69" s="220"/>
      <c r="N69" s="220"/>
      <c r="O69" s="220"/>
      <c r="P69" s="219"/>
      <c r="Q69" s="221"/>
      <c r="R69" s="329"/>
      <c r="S69" s="97"/>
      <c r="T69" s="97"/>
    </row>
    <row r="70" spans="1:20" ht="15.75" thickBot="1" x14ac:dyDescent="0.3">
      <c r="A70" s="207" t="s">
        <v>460</v>
      </c>
      <c r="B70" s="208" t="s">
        <v>461</v>
      </c>
      <c r="C70" s="209"/>
      <c r="D70" s="210"/>
      <c r="E70" s="211" t="s">
        <v>311</v>
      </c>
      <c r="F70" s="211" t="s">
        <v>286</v>
      </c>
      <c r="G70" s="211">
        <f t="shared" si="14"/>
        <v>10</v>
      </c>
      <c r="H70" s="12"/>
      <c r="I70" s="427"/>
      <c r="J70" s="12"/>
      <c r="K70" s="217">
        <v>10</v>
      </c>
      <c r="L70" s="217"/>
      <c r="M70" s="217"/>
      <c r="N70" s="217"/>
      <c r="O70" s="217"/>
      <c r="P70" s="12"/>
      <c r="Q70" s="218">
        <f t="shared" si="13"/>
        <v>0</v>
      </c>
      <c r="R70" s="329"/>
      <c r="S70" s="97"/>
      <c r="T70" s="97"/>
    </row>
    <row r="71" spans="1:20" s="7" customFormat="1" ht="15.75" thickBot="1" x14ac:dyDescent="0.3">
      <c r="I71" s="417"/>
      <c r="K71" s="96"/>
      <c r="L71" s="96"/>
      <c r="M71" s="96"/>
      <c r="N71" s="96"/>
      <c r="O71" s="96"/>
      <c r="S71" s="21"/>
      <c r="T71" s="21"/>
    </row>
    <row r="72" spans="1:20" s="47" customFormat="1" ht="15.75" x14ac:dyDescent="0.25">
      <c r="A72" s="48"/>
      <c r="B72" s="49" t="s">
        <v>357</v>
      </c>
      <c r="C72" s="49"/>
      <c r="D72" s="49"/>
      <c r="E72" s="49"/>
      <c r="F72" s="49"/>
      <c r="G72" s="49"/>
      <c r="H72" s="49"/>
      <c r="I72" s="418"/>
      <c r="J72" s="49"/>
      <c r="K72" s="101">
        <f>(K73*$I73)+(K74*$I74)+(K75*$I75)+(K76*$I76)+(K77*$I77)+(K78*$I78)+(K79*$I79)+(K80*$I80)+(K81*$I81)+(K82*$I82)+(K84*$I84)+(K85*$I85)</f>
        <v>0</v>
      </c>
      <c r="L72" s="101">
        <f t="shared" ref="L72:O72" si="17">(L73*$I73)+(L74*$I74)+(L75*$I75)+(L76*$I76)+(L77*$I77)+(L78*$I78)+(L79*$I79)+(L80*$I80)+(L81*$I81)+(L82*$I82)+(L84*$I84)+(L85*$I85)</f>
        <v>0</v>
      </c>
      <c r="M72" s="101">
        <f t="shared" si="17"/>
        <v>0</v>
      </c>
      <c r="N72" s="101">
        <f t="shared" si="17"/>
        <v>0</v>
      </c>
      <c r="O72" s="101">
        <f t="shared" si="17"/>
        <v>0</v>
      </c>
      <c r="P72" s="49"/>
      <c r="Q72" s="50"/>
      <c r="S72" s="51"/>
    </row>
    <row r="73" spans="1:20" x14ac:dyDescent="0.25">
      <c r="A73" s="34" t="s">
        <v>358</v>
      </c>
      <c r="B73" s="69" t="s">
        <v>359</v>
      </c>
      <c r="C73" s="80"/>
      <c r="D73" s="52"/>
      <c r="E73" s="1" t="s">
        <v>311</v>
      </c>
      <c r="F73" s="1" t="s">
        <v>286</v>
      </c>
      <c r="G73" s="1">
        <f t="shared" ref="G73:G84" si="18">SUM(K73:O73)</f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ref="Q73:Q87" si="19">(K73+L73+M73+N73+O73)*(I73)</f>
        <v>0</v>
      </c>
      <c r="R73" s="329"/>
      <c r="S73" s="97"/>
      <c r="T73" s="97"/>
    </row>
    <row r="74" spans="1:20" x14ac:dyDescent="0.25">
      <c r="A74" s="34" t="s">
        <v>360</v>
      </c>
      <c r="B74" s="69" t="s">
        <v>361</v>
      </c>
      <c r="C74" s="80"/>
      <c r="D74" s="52"/>
      <c r="E74" s="1" t="s">
        <v>362</v>
      </c>
      <c r="F74" s="1" t="s">
        <v>286</v>
      </c>
      <c r="G74" s="1">
        <f t="shared" si="18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9"/>
        <v>0</v>
      </c>
      <c r="R74" s="329"/>
      <c r="S74" s="97"/>
      <c r="T74" s="97"/>
    </row>
    <row r="75" spans="1:20" x14ac:dyDescent="0.25">
      <c r="A75" s="34" t="s">
        <v>363</v>
      </c>
      <c r="B75" s="69" t="s">
        <v>364</v>
      </c>
      <c r="C75" s="80"/>
      <c r="D75" s="52"/>
      <c r="E75" s="1" t="s">
        <v>4</v>
      </c>
      <c r="F75" s="1" t="s">
        <v>286</v>
      </c>
      <c r="G75" s="1">
        <f t="shared" si="18"/>
        <v>0</v>
      </c>
      <c r="H75" s="7"/>
      <c r="I75" s="411"/>
      <c r="J75" s="7"/>
      <c r="K75" s="85"/>
      <c r="L75" s="85"/>
      <c r="M75" s="85"/>
      <c r="N75" s="85"/>
      <c r="O75" s="85"/>
      <c r="P75" s="7"/>
      <c r="Q75" s="9">
        <f t="shared" si="19"/>
        <v>0</v>
      </c>
      <c r="R75" s="329"/>
      <c r="S75" s="97"/>
      <c r="T75" s="97"/>
    </row>
    <row r="76" spans="1:20" x14ac:dyDescent="0.25">
      <c r="A76" s="35" t="s">
        <v>365</v>
      </c>
      <c r="B76" s="70" t="s">
        <v>366</v>
      </c>
      <c r="C76" s="81"/>
      <c r="D76" s="52"/>
      <c r="E76" s="1" t="s">
        <v>311</v>
      </c>
      <c r="F76" s="1" t="s">
        <v>286</v>
      </c>
      <c r="G76" s="1">
        <f t="shared" si="18"/>
        <v>0</v>
      </c>
      <c r="H76" s="7"/>
      <c r="I76" s="411"/>
      <c r="J76" s="7"/>
      <c r="K76" s="85"/>
      <c r="L76" s="85"/>
      <c r="M76" s="85"/>
      <c r="N76" s="85"/>
      <c r="O76" s="443"/>
      <c r="P76" s="7"/>
      <c r="Q76" s="9">
        <f t="shared" si="19"/>
        <v>0</v>
      </c>
      <c r="R76" s="329"/>
      <c r="S76" s="97"/>
      <c r="T76" s="97"/>
    </row>
    <row r="77" spans="1:20" x14ac:dyDescent="0.25">
      <c r="A77" s="35" t="s">
        <v>367</v>
      </c>
      <c r="B77" s="70" t="s">
        <v>368</v>
      </c>
      <c r="C77" s="81"/>
      <c r="D77" s="52"/>
      <c r="E77" s="1" t="s">
        <v>4</v>
      </c>
      <c r="F77" s="1" t="s">
        <v>286</v>
      </c>
      <c r="G77" s="1">
        <f t="shared" si="18"/>
        <v>3</v>
      </c>
      <c r="H77" s="7"/>
      <c r="I77" s="411"/>
      <c r="J77" s="7"/>
      <c r="K77" s="85">
        <v>3</v>
      </c>
      <c r="L77" s="85"/>
      <c r="M77" s="85"/>
      <c r="N77" s="85"/>
      <c r="O77" s="443"/>
      <c r="P77" s="7"/>
      <c r="Q77" s="9">
        <f t="shared" si="19"/>
        <v>0</v>
      </c>
      <c r="R77" s="329"/>
      <c r="S77" s="97"/>
      <c r="T77" s="97"/>
    </row>
    <row r="78" spans="1:20" x14ac:dyDescent="0.25">
      <c r="A78" s="35" t="s">
        <v>369</v>
      </c>
      <c r="B78" s="70" t="s">
        <v>370</v>
      </c>
      <c r="C78" s="81"/>
      <c r="D78" s="52"/>
      <c r="E78" s="1" t="s">
        <v>296</v>
      </c>
      <c r="F78" s="1" t="s">
        <v>286</v>
      </c>
      <c r="G78" s="1">
        <f t="shared" si="18"/>
        <v>1</v>
      </c>
      <c r="H78" s="7"/>
      <c r="I78" s="411"/>
      <c r="J78" s="7"/>
      <c r="K78" s="85">
        <v>1</v>
      </c>
      <c r="L78" s="85"/>
      <c r="M78" s="85"/>
      <c r="N78" s="85"/>
      <c r="O78" s="443"/>
      <c r="P78" s="7"/>
      <c r="Q78" s="9">
        <f t="shared" si="19"/>
        <v>0</v>
      </c>
      <c r="R78" s="329"/>
      <c r="S78" s="97"/>
      <c r="T78" s="97"/>
    </row>
    <row r="79" spans="1:20" x14ac:dyDescent="0.25">
      <c r="A79" s="35" t="s">
        <v>371</v>
      </c>
      <c r="B79" s="70" t="s">
        <v>372</v>
      </c>
      <c r="C79" s="81"/>
      <c r="D79" s="52"/>
      <c r="E79" s="1" t="s">
        <v>296</v>
      </c>
      <c r="F79" s="1" t="s">
        <v>286</v>
      </c>
      <c r="G79" s="1">
        <f t="shared" si="18"/>
        <v>0</v>
      </c>
      <c r="H79" s="7"/>
      <c r="I79" s="411"/>
      <c r="J79" s="7"/>
      <c r="K79" s="85"/>
      <c r="L79" s="85"/>
      <c r="M79" s="85"/>
      <c r="N79" s="85"/>
      <c r="O79" s="443"/>
      <c r="P79" s="7"/>
      <c r="Q79" s="9">
        <f t="shared" si="19"/>
        <v>0</v>
      </c>
      <c r="R79" s="329"/>
      <c r="S79" s="97"/>
      <c r="T79" s="97"/>
    </row>
    <row r="80" spans="1:20" x14ac:dyDescent="0.25">
      <c r="A80" s="35" t="s">
        <v>373</v>
      </c>
      <c r="B80" s="70" t="s">
        <v>374</v>
      </c>
      <c r="C80" s="81"/>
      <c r="D80" s="52"/>
      <c r="E80" s="1" t="s">
        <v>311</v>
      </c>
      <c r="F80" s="1" t="s">
        <v>286</v>
      </c>
      <c r="G80" s="1">
        <f t="shared" si="18"/>
        <v>2</v>
      </c>
      <c r="H80" s="7"/>
      <c r="I80" s="411"/>
      <c r="J80" s="7"/>
      <c r="K80" s="85">
        <v>2</v>
      </c>
      <c r="L80" s="85"/>
      <c r="M80" s="85"/>
      <c r="N80" s="85"/>
      <c r="O80" s="443"/>
      <c r="P80" s="7"/>
      <c r="Q80" s="9">
        <f t="shared" si="19"/>
        <v>0</v>
      </c>
      <c r="R80" s="329"/>
      <c r="S80" s="97"/>
      <c r="T80" s="97"/>
    </row>
    <row r="81" spans="1:20" x14ac:dyDescent="0.25">
      <c r="A81" s="35" t="s">
        <v>375</v>
      </c>
      <c r="B81" s="70" t="s">
        <v>376</v>
      </c>
      <c r="C81" s="81"/>
      <c r="D81" s="52"/>
      <c r="E81" s="1" t="s">
        <v>311</v>
      </c>
      <c r="F81" s="1" t="s">
        <v>286</v>
      </c>
      <c r="G81" s="1">
        <f t="shared" si="18"/>
        <v>0</v>
      </c>
      <c r="H81" s="7"/>
      <c r="I81" s="411"/>
      <c r="J81" s="7"/>
      <c r="K81" s="85"/>
      <c r="L81" s="85"/>
      <c r="M81" s="85"/>
      <c r="N81" s="85"/>
      <c r="O81" s="443"/>
      <c r="P81" s="7"/>
      <c r="Q81" s="9">
        <f t="shared" si="19"/>
        <v>0</v>
      </c>
      <c r="R81" s="329"/>
      <c r="S81" s="97"/>
      <c r="T81" s="97"/>
    </row>
    <row r="82" spans="1:20" x14ac:dyDescent="0.25">
      <c r="A82" s="136" t="s">
        <v>377</v>
      </c>
      <c r="B82" s="142" t="s">
        <v>378</v>
      </c>
      <c r="C82" s="137"/>
      <c r="D82" s="138"/>
      <c r="E82" s="139" t="s">
        <v>292</v>
      </c>
      <c r="F82" s="139" t="s">
        <v>286</v>
      </c>
      <c r="G82" s="1">
        <f t="shared" si="18"/>
        <v>0</v>
      </c>
      <c r="H82" s="7"/>
      <c r="I82" s="419"/>
      <c r="J82" s="7"/>
      <c r="K82" s="140"/>
      <c r="L82" s="140"/>
      <c r="M82" s="140"/>
      <c r="N82" s="140"/>
      <c r="O82" s="353"/>
      <c r="P82" s="7"/>
      <c r="Q82" s="141">
        <f t="shared" si="19"/>
        <v>0</v>
      </c>
      <c r="R82" s="329"/>
      <c r="S82" s="329"/>
      <c r="T82" s="329"/>
    </row>
    <row r="83" spans="1:20" x14ac:dyDescent="0.25">
      <c r="A83" s="136" t="s">
        <v>379</v>
      </c>
      <c r="B83" s="142" t="s">
        <v>380</v>
      </c>
      <c r="C83" s="137"/>
      <c r="D83" s="138"/>
      <c r="E83" s="139" t="s">
        <v>292</v>
      </c>
      <c r="F83" s="139" t="s">
        <v>286</v>
      </c>
      <c r="G83" s="1">
        <f t="shared" si="18"/>
        <v>48</v>
      </c>
      <c r="H83" s="7"/>
      <c r="I83" s="419"/>
      <c r="J83" s="7"/>
      <c r="K83" s="140">
        <f>24+24</f>
        <v>48</v>
      </c>
      <c r="L83" s="140"/>
      <c r="M83" s="140"/>
      <c r="N83" s="140"/>
      <c r="O83" s="353"/>
      <c r="P83" s="7"/>
      <c r="Q83" s="141">
        <f t="shared" si="19"/>
        <v>0</v>
      </c>
      <c r="R83" s="329"/>
      <c r="S83" s="329"/>
      <c r="T83" s="329"/>
    </row>
    <row r="84" spans="1:20" x14ac:dyDescent="0.25">
      <c r="A84" s="136" t="s">
        <v>381</v>
      </c>
      <c r="B84" s="142" t="s">
        <v>382</v>
      </c>
      <c r="C84" s="137"/>
      <c r="D84" s="138"/>
      <c r="E84" s="139" t="s">
        <v>292</v>
      </c>
      <c r="F84" s="139" t="s">
        <v>286</v>
      </c>
      <c r="G84" s="1">
        <f t="shared" si="18"/>
        <v>48</v>
      </c>
      <c r="H84" s="7"/>
      <c r="I84" s="419"/>
      <c r="J84" s="7"/>
      <c r="K84" s="140">
        <f>24+24</f>
        <v>48</v>
      </c>
      <c r="L84" s="140"/>
      <c r="M84" s="140"/>
      <c r="N84" s="140"/>
      <c r="O84" s="353"/>
      <c r="P84" s="7"/>
      <c r="Q84" s="141">
        <f t="shared" si="19"/>
        <v>0</v>
      </c>
      <c r="R84" s="329"/>
      <c r="S84" s="329"/>
      <c r="T84" s="329"/>
    </row>
    <row r="85" spans="1:20" s="313" customFormat="1" x14ac:dyDescent="0.25">
      <c r="A85" s="314" t="s">
        <v>383</v>
      </c>
      <c r="B85" s="496" t="s">
        <v>384</v>
      </c>
      <c r="C85" s="497"/>
      <c r="D85" s="498"/>
      <c r="E85" s="139" t="s">
        <v>385</v>
      </c>
      <c r="F85" s="139" t="s">
        <v>286</v>
      </c>
      <c r="G85" s="139">
        <v>0</v>
      </c>
      <c r="H85" s="7"/>
      <c r="I85" s="419"/>
      <c r="J85" s="7"/>
      <c r="K85" s="140">
        <v>10</v>
      </c>
      <c r="L85" s="140"/>
      <c r="M85" s="140"/>
      <c r="N85" s="140"/>
      <c r="O85" s="353"/>
      <c r="P85" s="7"/>
      <c r="Q85" s="141">
        <f t="shared" si="19"/>
        <v>0</v>
      </c>
      <c r="R85" s="329"/>
      <c r="S85" s="329"/>
      <c r="T85" s="329"/>
    </row>
    <row r="86" spans="1:20" s="313" customFormat="1" x14ac:dyDescent="0.25">
      <c r="A86" s="314" t="s">
        <v>386</v>
      </c>
      <c r="B86" s="496" t="s">
        <v>387</v>
      </c>
      <c r="C86" s="497"/>
      <c r="D86" s="498"/>
      <c r="E86" s="139" t="s">
        <v>388</v>
      </c>
      <c r="F86" s="139" t="s">
        <v>286</v>
      </c>
      <c r="G86" s="139">
        <v>0</v>
      </c>
      <c r="H86" s="7"/>
      <c r="I86" s="419"/>
      <c r="J86" s="7"/>
      <c r="K86" s="140">
        <v>10</v>
      </c>
      <c r="L86" s="140"/>
      <c r="M86" s="140"/>
      <c r="N86" s="140"/>
      <c r="O86" s="353"/>
      <c r="P86" s="7"/>
      <c r="Q86" s="141">
        <f t="shared" si="19"/>
        <v>0</v>
      </c>
    </row>
    <row r="87" spans="1:20" s="313" customFormat="1" ht="15.75" thickBot="1" x14ac:dyDescent="0.3">
      <c r="A87" s="36" t="s">
        <v>389</v>
      </c>
      <c r="B87" s="71" t="s">
        <v>390</v>
      </c>
      <c r="C87" s="82"/>
      <c r="D87" s="60"/>
      <c r="E87" s="37" t="s">
        <v>391</v>
      </c>
      <c r="F87" s="37" t="s">
        <v>286</v>
      </c>
      <c r="G87" s="37">
        <f t="shared" ref="G87" si="20">SUM(K87:O87)</f>
        <v>2</v>
      </c>
      <c r="H87" s="12"/>
      <c r="I87" s="412"/>
      <c r="J87" s="12"/>
      <c r="K87" s="95">
        <f>1+1</f>
        <v>2</v>
      </c>
      <c r="L87" s="95"/>
      <c r="M87" s="95"/>
      <c r="N87" s="95"/>
      <c r="O87" s="354"/>
      <c r="P87" s="12"/>
      <c r="Q87" s="13">
        <f t="shared" si="19"/>
        <v>0</v>
      </c>
    </row>
    <row r="88" spans="1:20" ht="15.75" thickBot="1" x14ac:dyDescent="0.3"/>
    <row r="89" spans="1:20" ht="15.75" thickBot="1" x14ac:dyDescent="0.3">
      <c r="N89" s="499" t="s">
        <v>524</v>
      </c>
      <c r="O89" s="500"/>
      <c r="P89" s="420"/>
      <c r="Q89" s="425">
        <f>SUM(Q3:Q88)</f>
        <v>0</v>
      </c>
    </row>
  </sheetData>
  <mergeCells count="3">
    <mergeCell ref="B85:D85"/>
    <mergeCell ref="B86:D86"/>
    <mergeCell ref="N89:O89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57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customWidth="1"/>
    <col min="2" max="2" width="10.42578125" customWidth="1"/>
    <col min="3" max="3" width="14.85546875" customWidth="1"/>
    <col min="4" max="4" width="39" customWidth="1"/>
    <col min="5" max="6" width="7.85546875" customWidth="1"/>
    <col min="7" max="7" width="13.7109375" customWidth="1"/>
    <col min="8" max="8" width="9.7109375" customWidth="1"/>
    <col min="9" max="9" width="13.7109375" customWidth="1"/>
    <col min="10" max="10" width="7" customWidth="1"/>
    <col min="11" max="11" width="13.7109375" customWidth="1"/>
    <col min="12" max="12" width="17.5703125" hidden="1" customWidth="1"/>
    <col min="13" max="20" width="0" hidden="1" customWidth="1"/>
    <col min="257" max="257" width="14.85546875" customWidth="1"/>
    <col min="258" max="258" width="7.85546875" customWidth="1"/>
    <col min="259" max="259" width="14.85546875" customWidth="1"/>
    <col min="260" max="260" width="23.42578125" customWidth="1"/>
    <col min="261" max="262" width="7.85546875" customWidth="1"/>
    <col min="263" max="263" width="13.7109375" customWidth="1"/>
    <col min="264" max="264" width="9.7109375" customWidth="1"/>
    <col min="265" max="265" width="13.7109375" customWidth="1"/>
    <col min="266" max="266" width="7" customWidth="1"/>
    <col min="267" max="267" width="13.7109375" customWidth="1"/>
    <col min="513" max="513" width="14.85546875" customWidth="1"/>
    <col min="514" max="514" width="7.85546875" customWidth="1"/>
    <col min="515" max="515" width="14.85546875" customWidth="1"/>
    <col min="516" max="516" width="23.42578125" customWidth="1"/>
    <col min="517" max="518" width="7.85546875" customWidth="1"/>
    <col min="519" max="519" width="13.7109375" customWidth="1"/>
    <col min="520" max="520" width="9.7109375" customWidth="1"/>
    <col min="521" max="521" width="13.7109375" customWidth="1"/>
    <col min="522" max="522" width="7" customWidth="1"/>
    <col min="523" max="523" width="13.7109375" customWidth="1"/>
    <col min="769" max="769" width="14.85546875" customWidth="1"/>
    <col min="770" max="770" width="7.85546875" customWidth="1"/>
    <col min="771" max="771" width="14.85546875" customWidth="1"/>
    <col min="772" max="772" width="23.42578125" customWidth="1"/>
    <col min="773" max="774" width="7.85546875" customWidth="1"/>
    <col min="775" max="775" width="13.7109375" customWidth="1"/>
    <col min="776" max="776" width="9.7109375" customWidth="1"/>
    <col min="777" max="777" width="13.7109375" customWidth="1"/>
    <col min="778" max="778" width="7" customWidth="1"/>
    <col min="779" max="779" width="13.7109375" customWidth="1"/>
    <col min="1025" max="1025" width="14.85546875" customWidth="1"/>
    <col min="1026" max="1026" width="7.85546875" customWidth="1"/>
    <col min="1027" max="1027" width="14.85546875" customWidth="1"/>
    <col min="1028" max="1028" width="23.42578125" customWidth="1"/>
    <col min="1029" max="1030" width="7.85546875" customWidth="1"/>
    <col min="1031" max="1031" width="13.7109375" customWidth="1"/>
    <col min="1032" max="1032" width="9.7109375" customWidth="1"/>
    <col min="1033" max="1033" width="13.7109375" customWidth="1"/>
    <col min="1034" max="1034" width="7" customWidth="1"/>
    <col min="1035" max="1035" width="13.7109375" customWidth="1"/>
    <col min="1281" max="1281" width="14.85546875" customWidth="1"/>
    <col min="1282" max="1282" width="7.85546875" customWidth="1"/>
    <col min="1283" max="1283" width="14.85546875" customWidth="1"/>
    <col min="1284" max="1284" width="23.42578125" customWidth="1"/>
    <col min="1285" max="1286" width="7.85546875" customWidth="1"/>
    <col min="1287" max="1287" width="13.7109375" customWidth="1"/>
    <col min="1288" max="1288" width="9.7109375" customWidth="1"/>
    <col min="1289" max="1289" width="13.7109375" customWidth="1"/>
    <col min="1290" max="1290" width="7" customWidth="1"/>
    <col min="1291" max="1291" width="13.7109375" customWidth="1"/>
    <col min="1537" max="1537" width="14.85546875" customWidth="1"/>
    <col min="1538" max="1538" width="7.85546875" customWidth="1"/>
    <col min="1539" max="1539" width="14.85546875" customWidth="1"/>
    <col min="1540" max="1540" width="23.42578125" customWidth="1"/>
    <col min="1541" max="1542" width="7.85546875" customWidth="1"/>
    <col min="1543" max="1543" width="13.7109375" customWidth="1"/>
    <col min="1544" max="1544" width="9.7109375" customWidth="1"/>
    <col min="1545" max="1545" width="13.7109375" customWidth="1"/>
    <col min="1546" max="1546" width="7" customWidth="1"/>
    <col min="1547" max="1547" width="13.7109375" customWidth="1"/>
    <col min="1793" max="1793" width="14.85546875" customWidth="1"/>
    <col min="1794" max="1794" width="7.85546875" customWidth="1"/>
    <col min="1795" max="1795" width="14.85546875" customWidth="1"/>
    <col min="1796" max="1796" width="23.42578125" customWidth="1"/>
    <col min="1797" max="1798" width="7.85546875" customWidth="1"/>
    <col min="1799" max="1799" width="13.7109375" customWidth="1"/>
    <col min="1800" max="1800" width="9.7109375" customWidth="1"/>
    <col min="1801" max="1801" width="13.7109375" customWidth="1"/>
    <col min="1802" max="1802" width="7" customWidth="1"/>
    <col min="1803" max="1803" width="13.7109375" customWidth="1"/>
    <col min="2049" max="2049" width="14.85546875" customWidth="1"/>
    <col min="2050" max="2050" width="7.85546875" customWidth="1"/>
    <col min="2051" max="2051" width="14.85546875" customWidth="1"/>
    <col min="2052" max="2052" width="23.42578125" customWidth="1"/>
    <col min="2053" max="2054" width="7.85546875" customWidth="1"/>
    <col min="2055" max="2055" width="13.7109375" customWidth="1"/>
    <col min="2056" max="2056" width="9.7109375" customWidth="1"/>
    <col min="2057" max="2057" width="13.7109375" customWidth="1"/>
    <col min="2058" max="2058" width="7" customWidth="1"/>
    <col min="2059" max="2059" width="13.7109375" customWidth="1"/>
    <col min="2305" max="2305" width="14.85546875" customWidth="1"/>
    <col min="2306" max="2306" width="7.85546875" customWidth="1"/>
    <col min="2307" max="2307" width="14.85546875" customWidth="1"/>
    <col min="2308" max="2308" width="23.42578125" customWidth="1"/>
    <col min="2309" max="2310" width="7.85546875" customWidth="1"/>
    <col min="2311" max="2311" width="13.7109375" customWidth="1"/>
    <col min="2312" max="2312" width="9.7109375" customWidth="1"/>
    <col min="2313" max="2313" width="13.7109375" customWidth="1"/>
    <col min="2314" max="2314" width="7" customWidth="1"/>
    <col min="2315" max="2315" width="13.7109375" customWidth="1"/>
    <col min="2561" max="2561" width="14.85546875" customWidth="1"/>
    <col min="2562" max="2562" width="7.85546875" customWidth="1"/>
    <col min="2563" max="2563" width="14.85546875" customWidth="1"/>
    <col min="2564" max="2564" width="23.42578125" customWidth="1"/>
    <col min="2565" max="2566" width="7.85546875" customWidth="1"/>
    <col min="2567" max="2567" width="13.7109375" customWidth="1"/>
    <col min="2568" max="2568" width="9.7109375" customWidth="1"/>
    <col min="2569" max="2569" width="13.7109375" customWidth="1"/>
    <col min="2570" max="2570" width="7" customWidth="1"/>
    <col min="2571" max="2571" width="13.7109375" customWidth="1"/>
    <col min="2817" max="2817" width="14.85546875" customWidth="1"/>
    <col min="2818" max="2818" width="7.85546875" customWidth="1"/>
    <col min="2819" max="2819" width="14.85546875" customWidth="1"/>
    <col min="2820" max="2820" width="23.42578125" customWidth="1"/>
    <col min="2821" max="2822" width="7.85546875" customWidth="1"/>
    <col min="2823" max="2823" width="13.7109375" customWidth="1"/>
    <col min="2824" max="2824" width="9.7109375" customWidth="1"/>
    <col min="2825" max="2825" width="13.7109375" customWidth="1"/>
    <col min="2826" max="2826" width="7" customWidth="1"/>
    <col min="2827" max="2827" width="13.7109375" customWidth="1"/>
    <col min="3073" max="3073" width="14.85546875" customWidth="1"/>
    <col min="3074" max="3074" width="7.85546875" customWidth="1"/>
    <col min="3075" max="3075" width="14.85546875" customWidth="1"/>
    <col min="3076" max="3076" width="23.42578125" customWidth="1"/>
    <col min="3077" max="3078" width="7.85546875" customWidth="1"/>
    <col min="3079" max="3079" width="13.7109375" customWidth="1"/>
    <col min="3080" max="3080" width="9.7109375" customWidth="1"/>
    <col min="3081" max="3081" width="13.7109375" customWidth="1"/>
    <col min="3082" max="3082" width="7" customWidth="1"/>
    <col min="3083" max="3083" width="13.7109375" customWidth="1"/>
    <col min="3329" max="3329" width="14.85546875" customWidth="1"/>
    <col min="3330" max="3330" width="7.85546875" customWidth="1"/>
    <col min="3331" max="3331" width="14.85546875" customWidth="1"/>
    <col min="3332" max="3332" width="23.42578125" customWidth="1"/>
    <col min="3333" max="3334" width="7.85546875" customWidth="1"/>
    <col min="3335" max="3335" width="13.7109375" customWidth="1"/>
    <col min="3336" max="3336" width="9.7109375" customWidth="1"/>
    <col min="3337" max="3337" width="13.7109375" customWidth="1"/>
    <col min="3338" max="3338" width="7" customWidth="1"/>
    <col min="3339" max="3339" width="13.7109375" customWidth="1"/>
    <col min="3585" max="3585" width="14.85546875" customWidth="1"/>
    <col min="3586" max="3586" width="7.85546875" customWidth="1"/>
    <col min="3587" max="3587" width="14.85546875" customWidth="1"/>
    <col min="3588" max="3588" width="23.42578125" customWidth="1"/>
    <col min="3589" max="3590" width="7.85546875" customWidth="1"/>
    <col min="3591" max="3591" width="13.7109375" customWidth="1"/>
    <col min="3592" max="3592" width="9.7109375" customWidth="1"/>
    <col min="3593" max="3593" width="13.7109375" customWidth="1"/>
    <col min="3594" max="3594" width="7" customWidth="1"/>
    <col min="3595" max="3595" width="13.7109375" customWidth="1"/>
    <col min="3841" max="3841" width="14.85546875" customWidth="1"/>
    <col min="3842" max="3842" width="7.85546875" customWidth="1"/>
    <col min="3843" max="3843" width="14.85546875" customWidth="1"/>
    <col min="3844" max="3844" width="23.42578125" customWidth="1"/>
    <col min="3845" max="3846" width="7.85546875" customWidth="1"/>
    <col min="3847" max="3847" width="13.7109375" customWidth="1"/>
    <col min="3848" max="3848" width="9.7109375" customWidth="1"/>
    <col min="3849" max="3849" width="13.7109375" customWidth="1"/>
    <col min="3850" max="3850" width="7" customWidth="1"/>
    <col min="3851" max="3851" width="13.7109375" customWidth="1"/>
    <col min="4097" max="4097" width="14.85546875" customWidth="1"/>
    <col min="4098" max="4098" width="7.85546875" customWidth="1"/>
    <col min="4099" max="4099" width="14.85546875" customWidth="1"/>
    <col min="4100" max="4100" width="23.42578125" customWidth="1"/>
    <col min="4101" max="4102" width="7.85546875" customWidth="1"/>
    <col min="4103" max="4103" width="13.7109375" customWidth="1"/>
    <col min="4104" max="4104" width="9.7109375" customWidth="1"/>
    <col min="4105" max="4105" width="13.7109375" customWidth="1"/>
    <col min="4106" max="4106" width="7" customWidth="1"/>
    <col min="4107" max="4107" width="13.7109375" customWidth="1"/>
    <col min="4353" max="4353" width="14.85546875" customWidth="1"/>
    <col min="4354" max="4354" width="7.85546875" customWidth="1"/>
    <col min="4355" max="4355" width="14.85546875" customWidth="1"/>
    <col min="4356" max="4356" width="23.42578125" customWidth="1"/>
    <col min="4357" max="4358" width="7.85546875" customWidth="1"/>
    <col min="4359" max="4359" width="13.7109375" customWidth="1"/>
    <col min="4360" max="4360" width="9.7109375" customWidth="1"/>
    <col min="4361" max="4361" width="13.7109375" customWidth="1"/>
    <col min="4362" max="4362" width="7" customWidth="1"/>
    <col min="4363" max="4363" width="13.7109375" customWidth="1"/>
    <col min="4609" max="4609" width="14.85546875" customWidth="1"/>
    <col min="4610" max="4610" width="7.85546875" customWidth="1"/>
    <col min="4611" max="4611" width="14.85546875" customWidth="1"/>
    <col min="4612" max="4612" width="23.42578125" customWidth="1"/>
    <col min="4613" max="4614" width="7.85546875" customWidth="1"/>
    <col min="4615" max="4615" width="13.7109375" customWidth="1"/>
    <col min="4616" max="4616" width="9.7109375" customWidth="1"/>
    <col min="4617" max="4617" width="13.7109375" customWidth="1"/>
    <col min="4618" max="4618" width="7" customWidth="1"/>
    <col min="4619" max="4619" width="13.7109375" customWidth="1"/>
    <col min="4865" max="4865" width="14.85546875" customWidth="1"/>
    <col min="4866" max="4866" width="7.85546875" customWidth="1"/>
    <col min="4867" max="4867" width="14.85546875" customWidth="1"/>
    <col min="4868" max="4868" width="23.42578125" customWidth="1"/>
    <col min="4869" max="4870" width="7.85546875" customWidth="1"/>
    <col min="4871" max="4871" width="13.7109375" customWidth="1"/>
    <col min="4872" max="4872" width="9.7109375" customWidth="1"/>
    <col min="4873" max="4873" width="13.7109375" customWidth="1"/>
    <col min="4874" max="4874" width="7" customWidth="1"/>
    <col min="4875" max="4875" width="13.7109375" customWidth="1"/>
    <col min="5121" max="5121" width="14.85546875" customWidth="1"/>
    <col min="5122" max="5122" width="7.85546875" customWidth="1"/>
    <col min="5123" max="5123" width="14.85546875" customWidth="1"/>
    <col min="5124" max="5124" width="23.42578125" customWidth="1"/>
    <col min="5125" max="5126" width="7.85546875" customWidth="1"/>
    <col min="5127" max="5127" width="13.7109375" customWidth="1"/>
    <col min="5128" max="5128" width="9.7109375" customWidth="1"/>
    <col min="5129" max="5129" width="13.7109375" customWidth="1"/>
    <col min="5130" max="5130" width="7" customWidth="1"/>
    <col min="5131" max="5131" width="13.7109375" customWidth="1"/>
    <col min="5377" max="5377" width="14.85546875" customWidth="1"/>
    <col min="5378" max="5378" width="7.85546875" customWidth="1"/>
    <col min="5379" max="5379" width="14.85546875" customWidth="1"/>
    <col min="5380" max="5380" width="23.42578125" customWidth="1"/>
    <col min="5381" max="5382" width="7.85546875" customWidth="1"/>
    <col min="5383" max="5383" width="13.7109375" customWidth="1"/>
    <col min="5384" max="5384" width="9.7109375" customWidth="1"/>
    <col min="5385" max="5385" width="13.7109375" customWidth="1"/>
    <col min="5386" max="5386" width="7" customWidth="1"/>
    <col min="5387" max="5387" width="13.7109375" customWidth="1"/>
    <col min="5633" max="5633" width="14.85546875" customWidth="1"/>
    <col min="5634" max="5634" width="7.85546875" customWidth="1"/>
    <col min="5635" max="5635" width="14.85546875" customWidth="1"/>
    <col min="5636" max="5636" width="23.42578125" customWidth="1"/>
    <col min="5637" max="5638" width="7.85546875" customWidth="1"/>
    <col min="5639" max="5639" width="13.7109375" customWidth="1"/>
    <col min="5640" max="5640" width="9.7109375" customWidth="1"/>
    <col min="5641" max="5641" width="13.7109375" customWidth="1"/>
    <col min="5642" max="5642" width="7" customWidth="1"/>
    <col min="5643" max="5643" width="13.7109375" customWidth="1"/>
    <col min="5889" max="5889" width="14.85546875" customWidth="1"/>
    <col min="5890" max="5890" width="7.85546875" customWidth="1"/>
    <col min="5891" max="5891" width="14.85546875" customWidth="1"/>
    <col min="5892" max="5892" width="23.42578125" customWidth="1"/>
    <col min="5893" max="5894" width="7.85546875" customWidth="1"/>
    <col min="5895" max="5895" width="13.7109375" customWidth="1"/>
    <col min="5896" max="5896" width="9.7109375" customWidth="1"/>
    <col min="5897" max="5897" width="13.7109375" customWidth="1"/>
    <col min="5898" max="5898" width="7" customWidth="1"/>
    <col min="5899" max="5899" width="13.7109375" customWidth="1"/>
    <col min="6145" max="6145" width="14.85546875" customWidth="1"/>
    <col min="6146" max="6146" width="7.85546875" customWidth="1"/>
    <col min="6147" max="6147" width="14.85546875" customWidth="1"/>
    <col min="6148" max="6148" width="23.42578125" customWidth="1"/>
    <col min="6149" max="6150" width="7.85546875" customWidth="1"/>
    <col min="6151" max="6151" width="13.7109375" customWidth="1"/>
    <col min="6152" max="6152" width="9.7109375" customWidth="1"/>
    <col min="6153" max="6153" width="13.7109375" customWidth="1"/>
    <col min="6154" max="6154" width="7" customWidth="1"/>
    <col min="6155" max="6155" width="13.7109375" customWidth="1"/>
    <col min="6401" max="6401" width="14.85546875" customWidth="1"/>
    <col min="6402" max="6402" width="7.85546875" customWidth="1"/>
    <col min="6403" max="6403" width="14.85546875" customWidth="1"/>
    <col min="6404" max="6404" width="23.42578125" customWidth="1"/>
    <col min="6405" max="6406" width="7.85546875" customWidth="1"/>
    <col min="6407" max="6407" width="13.7109375" customWidth="1"/>
    <col min="6408" max="6408" width="9.7109375" customWidth="1"/>
    <col min="6409" max="6409" width="13.7109375" customWidth="1"/>
    <col min="6410" max="6410" width="7" customWidth="1"/>
    <col min="6411" max="6411" width="13.7109375" customWidth="1"/>
    <col min="6657" max="6657" width="14.85546875" customWidth="1"/>
    <col min="6658" max="6658" width="7.85546875" customWidth="1"/>
    <col min="6659" max="6659" width="14.85546875" customWidth="1"/>
    <col min="6660" max="6660" width="23.42578125" customWidth="1"/>
    <col min="6661" max="6662" width="7.85546875" customWidth="1"/>
    <col min="6663" max="6663" width="13.7109375" customWidth="1"/>
    <col min="6664" max="6664" width="9.7109375" customWidth="1"/>
    <col min="6665" max="6665" width="13.7109375" customWidth="1"/>
    <col min="6666" max="6666" width="7" customWidth="1"/>
    <col min="6667" max="6667" width="13.7109375" customWidth="1"/>
    <col min="6913" max="6913" width="14.85546875" customWidth="1"/>
    <col min="6914" max="6914" width="7.85546875" customWidth="1"/>
    <col min="6915" max="6915" width="14.85546875" customWidth="1"/>
    <col min="6916" max="6916" width="23.42578125" customWidth="1"/>
    <col min="6917" max="6918" width="7.85546875" customWidth="1"/>
    <col min="6919" max="6919" width="13.7109375" customWidth="1"/>
    <col min="6920" max="6920" width="9.7109375" customWidth="1"/>
    <col min="6921" max="6921" width="13.7109375" customWidth="1"/>
    <col min="6922" max="6922" width="7" customWidth="1"/>
    <col min="6923" max="6923" width="13.7109375" customWidth="1"/>
    <col min="7169" max="7169" width="14.85546875" customWidth="1"/>
    <col min="7170" max="7170" width="7.85546875" customWidth="1"/>
    <col min="7171" max="7171" width="14.85546875" customWidth="1"/>
    <col min="7172" max="7172" width="23.42578125" customWidth="1"/>
    <col min="7173" max="7174" width="7.85546875" customWidth="1"/>
    <col min="7175" max="7175" width="13.7109375" customWidth="1"/>
    <col min="7176" max="7176" width="9.7109375" customWidth="1"/>
    <col min="7177" max="7177" width="13.7109375" customWidth="1"/>
    <col min="7178" max="7178" width="7" customWidth="1"/>
    <col min="7179" max="7179" width="13.7109375" customWidth="1"/>
    <col min="7425" max="7425" width="14.85546875" customWidth="1"/>
    <col min="7426" max="7426" width="7.85546875" customWidth="1"/>
    <col min="7427" max="7427" width="14.85546875" customWidth="1"/>
    <col min="7428" max="7428" width="23.42578125" customWidth="1"/>
    <col min="7429" max="7430" width="7.85546875" customWidth="1"/>
    <col min="7431" max="7431" width="13.7109375" customWidth="1"/>
    <col min="7432" max="7432" width="9.7109375" customWidth="1"/>
    <col min="7433" max="7433" width="13.7109375" customWidth="1"/>
    <col min="7434" max="7434" width="7" customWidth="1"/>
    <col min="7435" max="7435" width="13.7109375" customWidth="1"/>
    <col min="7681" max="7681" width="14.85546875" customWidth="1"/>
    <col min="7682" max="7682" width="7.85546875" customWidth="1"/>
    <col min="7683" max="7683" width="14.85546875" customWidth="1"/>
    <col min="7684" max="7684" width="23.42578125" customWidth="1"/>
    <col min="7685" max="7686" width="7.85546875" customWidth="1"/>
    <col min="7687" max="7687" width="13.7109375" customWidth="1"/>
    <col min="7688" max="7688" width="9.7109375" customWidth="1"/>
    <col min="7689" max="7689" width="13.7109375" customWidth="1"/>
    <col min="7690" max="7690" width="7" customWidth="1"/>
    <col min="7691" max="7691" width="13.7109375" customWidth="1"/>
    <col min="7937" max="7937" width="14.85546875" customWidth="1"/>
    <col min="7938" max="7938" width="7.85546875" customWidth="1"/>
    <col min="7939" max="7939" width="14.85546875" customWidth="1"/>
    <col min="7940" max="7940" width="23.42578125" customWidth="1"/>
    <col min="7941" max="7942" width="7.85546875" customWidth="1"/>
    <col min="7943" max="7943" width="13.7109375" customWidth="1"/>
    <col min="7944" max="7944" width="9.7109375" customWidth="1"/>
    <col min="7945" max="7945" width="13.7109375" customWidth="1"/>
    <col min="7946" max="7946" width="7" customWidth="1"/>
    <col min="7947" max="7947" width="13.7109375" customWidth="1"/>
    <col min="8193" max="8193" width="14.85546875" customWidth="1"/>
    <col min="8194" max="8194" width="7.85546875" customWidth="1"/>
    <col min="8195" max="8195" width="14.85546875" customWidth="1"/>
    <col min="8196" max="8196" width="23.42578125" customWidth="1"/>
    <col min="8197" max="8198" width="7.85546875" customWidth="1"/>
    <col min="8199" max="8199" width="13.7109375" customWidth="1"/>
    <col min="8200" max="8200" width="9.7109375" customWidth="1"/>
    <col min="8201" max="8201" width="13.7109375" customWidth="1"/>
    <col min="8202" max="8202" width="7" customWidth="1"/>
    <col min="8203" max="8203" width="13.7109375" customWidth="1"/>
    <col min="8449" max="8449" width="14.85546875" customWidth="1"/>
    <col min="8450" max="8450" width="7.85546875" customWidth="1"/>
    <col min="8451" max="8451" width="14.85546875" customWidth="1"/>
    <col min="8452" max="8452" width="23.42578125" customWidth="1"/>
    <col min="8453" max="8454" width="7.85546875" customWidth="1"/>
    <col min="8455" max="8455" width="13.7109375" customWidth="1"/>
    <col min="8456" max="8456" width="9.7109375" customWidth="1"/>
    <col min="8457" max="8457" width="13.7109375" customWidth="1"/>
    <col min="8458" max="8458" width="7" customWidth="1"/>
    <col min="8459" max="8459" width="13.7109375" customWidth="1"/>
    <col min="8705" max="8705" width="14.85546875" customWidth="1"/>
    <col min="8706" max="8706" width="7.85546875" customWidth="1"/>
    <col min="8707" max="8707" width="14.85546875" customWidth="1"/>
    <col min="8708" max="8708" width="23.42578125" customWidth="1"/>
    <col min="8709" max="8710" width="7.85546875" customWidth="1"/>
    <col min="8711" max="8711" width="13.7109375" customWidth="1"/>
    <col min="8712" max="8712" width="9.7109375" customWidth="1"/>
    <col min="8713" max="8713" width="13.7109375" customWidth="1"/>
    <col min="8714" max="8714" width="7" customWidth="1"/>
    <col min="8715" max="8715" width="13.7109375" customWidth="1"/>
    <col min="8961" max="8961" width="14.85546875" customWidth="1"/>
    <col min="8962" max="8962" width="7.85546875" customWidth="1"/>
    <col min="8963" max="8963" width="14.85546875" customWidth="1"/>
    <col min="8964" max="8964" width="23.42578125" customWidth="1"/>
    <col min="8965" max="8966" width="7.85546875" customWidth="1"/>
    <col min="8967" max="8967" width="13.7109375" customWidth="1"/>
    <col min="8968" max="8968" width="9.7109375" customWidth="1"/>
    <col min="8969" max="8969" width="13.7109375" customWidth="1"/>
    <col min="8970" max="8970" width="7" customWidth="1"/>
    <col min="8971" max="8971" width="13.7109375" customWidth="1"/>
    <col min="9217" max="9217" width="14.85546875" customWidth="1"/>
    <col min="9218" max="9218" width="7.85546875" customWidth="1"/>
    <col min="9219" max="9219" width="14.85546875" customWidth="1"/>
    <col min="9220" max="9220" width="23.42578125" customWidth="1"/>
    <col min="9221" max="9222" width="7.85546875" customWidth="1"/>
    <col min="9223" max="9223" width="13.7109375" customWidth="1"/>
    <col min="9224" max="9224" width="9.7109375" customWidth="1"/>
    <col min="9225" max="9225" width="13.7109375" customWidth="1"/>
    <col min="9226" max="9226" width="7" customWidth="1"/>
    <col min="9227" max="9227" width="13.7109375" customWidth="1"/>
    <col min="9473" max="9473" width="14.85546875" customWidth="1"/>
    <col min="9474" max="9474" width="7.85546875" customWidth="1"/>
    <col min="9475" max="9475" width="14.85546875" customWidth="1"/>
    <col min="9476" max="9476" width="23.42578125" customWidth="1"/>
    <col min="9477" max="9478" width="7.85546875" customWidth="1"/>
    <col min="9479" max="9479" width="13.7109375" customWidth="1"/>
    <col min="9480" max="9480" width="9.7109375" customWidth="1"/>
    <col min="9481" max="9481" width="13.7109375" customWidth="1"/>
    <col min="9482" max="9482" width="7" customWidth="1"/>
    <col min="9483" max="9483" width="13.7109375" customWidth="1"/>
    <col min="9729" max="9729" width="14.85546875" customWidth="1"/>
    <col min="9730" max="9730" width="7.85546875" customWidth="1"/>
    <col min="9731" max="9731" width="14.85546875" customWidth="1"/>
    <col min="9732" max="9732" width="23.42578125" customWidth="1"/>
    <col min="9733" max="9734" width="7.85546875" customWidth="1"/>
    <col min="9735" max="9735" width="13.7109375" customWidth="1"/>
    <col min="9736" max="9736" width="9.7109375" customWidth="1"/>
    <col min="9737" max="9737" width="13.7109375" customWidth="1"/>
    <col min="9738" max="9738" width="7" customWidth="1"/>
    <col min="9739" max="9739" width="13.7109375" customWidth="1"/>
    <col min="9985" max="9985" width="14.85546875" customWidth="1"/>
    <col min="9986" max="9986" width="7.85546875" customWidth="1"/>
    <col min="9987" max="9987" width="14.85546875" customWidth="1"/>
    <col min="9988" max="9988" width="23.42578125" customWidth="1"/>
    <col min="9989" max="9990" width="7.85546875" customWidth="1"/>
    <col min="9991" max="9991" width="13.7109375" customWidth="1"/>
    <col min="9992" max="9992" width="9.7109375" customWidth="1"/>
    <col min="9993" max="9993" width="13.7109375" customWidth="1"/>
    <col min="9994" max="9994" width="7" customWidth="1"/>
    <col min="9995" max="9995" width="13.7109375" customWidth="1"/>
    <col min="10241" max="10241" width="14.85546875" customWidth="1"/>
    <col min="10242" max="10242" width="7.85546875" customWidth="1"/>
    <col min="10243" max="10243" width="14.85546875" customWidth="1"/>
    <col min="10244" max="10244" width="23.42578125" customWidth="1"/>
    <col min="10245" max="10246" width="7.85546875" customWidth="1"/>
    <col min="10247" max="10247" width="13.7109375" customWidth="1"/>
    <col min="10248" max="10248" width="9.7109375" customWidth="1"/>
    <col min="10249" max="10249" width="13.7109375" customWidth="1"/>
    <col min="10250" max="10250" width="7" customWidth="1"/>
    <col min="10251" max="10251" width="13.7109375" customWidth="1"/>
    <col min="10497" max="10497" width="14.85546875" customWidth="1"/>
    <col min="10498" max="10498" width="7.85546875" customWidth="1"/>
    <col min="10499" max="10499" width="14.85546875" customWidth="1"/>
    <col min="10500" max="10500" width="23.42578125" customWidth="1"/>
    <col min="10501" max="10502" width="7.85546875" customWidth="1"/>
    <col min="10503" max="10503" width="13.7109375" customWidth="1"/>
    <col min="10504" max="10504" width="9.7109375" customWidth="1"/>
    <col min="10505" max="10505" width="13.7109375" customWidth="1"/>
    <col min="10506" max="10506" width="7" customWidth="1"/>
    <col min="10507" max="10507" width="13.7109375" customWidth="1"/>
    <col min="10753" max="10753" width="14.85546875" customWidth="1"/>
    <col min="10754" max="10754" width="7.85546875" customWidth="1"/>
    <col min="10755" max="10755" width="14.85546875" customWidth="1"/>
    <col min="10756" max="10756" width="23.42578125" customWidth="1"/>
    <col min="10757" max="10758" width="7.85546875" customWidth="1"/>
    <col min="10759" max="10759" width="13.7109375" customWidth="1"/>
    <col min="10760" max="10760" width="9.7109375" customWidth="1"/>
    <col min="10761" max="10761" width="13.7109375" customWidth="1"/>
    <col min="10762" max="10762" width="7" customWidth="1"/>
    <col min="10763" max="10763" width="13.7109375" customWidth="1"/>
    <col min="11009" max="11009" width="14.85546875" customWidth="1"/>
    <col min="11010" max="11010" width="7.85546875" customWidth="1"/>
    <col min="11011" max="11011" width="14.85546875" customWidth="1"/>
    <col min="11012" max="11012" width="23.42578125" customWidth="1"/>
    <col min="11013" max="11014" width="7.85546875" customWidth="1"/>
    <col min="11015" max="11015" width="13.7109375" customWidth="1"/>
    <col min="11016" max="11016" width="9.7109375" customWidth="1"/>
    <col min="11017" max="11017" width="13.7109375" customWidth="1"/>
    <col min="11018" max="11018" width="7" customWidth="1"/>
    <col min="11019" max="11019" width="13.7109375" customWidth="1"/>
    <col min="11265" max="11265" width="14.85546875" customWidth="1"/>
    <col min="11266" max="11266" width="7.85546875" customWidth="1"/>
    <col min="11267" max="11267" width="14.85546875" customWidth="1"/>
    <col min="11268" max="11268" width="23.42578125" customWidth="1"/>
    <col min="11269" max="11270" width="7.85546875" customWidth="1"/>
    <col min="11271" max="11271" width="13.7109375" customWidth="1"/>
    <col min="11272" max="11272" width="9.7109375" customWidth="1"/>
    <col min="11273" max="11273" width="13.7109375" customWidth="1"/>
    <col min="11274" max="11274" width="7" customWidth="1"/>
    <col min="11275" max="11275" width="13.7109375" customWidth="1"/>
    <col min="11521" max="11521" width="14.85546875" customWidth="1"/>
    <col min="11522" max="11522" width="7.85546875" customWidth="1"/>
    <col min="11523" max="11523" width="14.85546875" customWidth="1"/>
    <col min="11524" max="11524" width="23.42578125" customWidth="1"/>
    <col min="11525" max="11526" width="7.85546875" customWidth="1"/>
    <col min="11527" max="11527" width="13.7109375" customWidth="1"/>
    <col min="11528" max="11528" width="9.7109375" customWidth="1"/>
    <col min="11529" max="11529" width="13.7109375" customWidth="1"/>
    <col min="11530" max="11530" width="7" customWidth="1"/>
    <col min="11531" max="11531" width="13.7109375" customWidth="1"/>
    <col min="11777" max="11777" width="14.85546875" customWidth="1"/>
    <col min="11778" max="11778" width="7.85546875" customWidth="1"/>
    <col min="11779" max="11779" width="14.85546875" customWidth="1"/>
    <col min="11780" max="11780" width="23.42578125" customWidth="1"/>
    <col min="11781" max="11782" width="7.85546875" customWidth="1"/>
    <col min="11783" max="11783" width="13.7109375" customWidth="1"/>
    <col min="11784" max="11784" width="9.7109375" customWidth="1"/>
    <col min="11785" max="11785" width="13.7109375" customWidth="1"/>
    <col min="11786" max="11786" width="7" customWidth="1"/>
    <col min="11787" max="11787" width="13.7109375" customWidth="1"/>
    <col min="12033" max="12033" width="14.85546875" customWidth="1"/>
    <col min="12034" max="12034" width="7.85546875" customWidth="1"/>
    <col min="12035" max="12035" width="14.85546875" customWidth="1"/>
    <col min="12036" max="12036" width="23.42578125" customWidth="1"/>
    <col min="12037" max="12038" width="7.85546875" customWidth="1"/>
    <col min="12039" max="12039" width="13.7109375" customWidth="1"/>
    <col min="12040" max="12040" width="9.7109375" customWidth="1"/>
    <col min="12041" max="12041" width="13.7109375" customWidth="1"/>
    <col min="12042" max="12042" width="7" customWidth="1"/>
    <col min="12043" max="12043" width="13.7109375" customWidth="1"/>
    <col min="12289" max="12289" width="14.85546875" customWidth="1"/>
    <col min="12290" max="12290" width="7.85546875" customWidth="1"/>
    <col min="12291" max="12291" width="14.85546875" customWidth="1"/>
    <col min="12292" max="12292" width="23.42578125" customWidth="1"/>
    <col min="12293" max="12294" width="7.85546875" customWidth="1"/>
    <col min="12295" max="12295" width="13.7109375" customWidth="1"/>
    <col min="12296" max="12296" width="9.7109375" customWidth="1"/>
    <col min="12297" max="12297" width="13.7109375" customWidth="1"/>
    <col min="12298" max="12298" width="7" customWidth="1"/>
    <col min="12299" max="12299" width="13.7109375" customWidth="1"/>
    <col min="12545" max="12545" width="14.85546875" customWidth="1"/>
    <col min="12546" max="12546" width="7.85546875" customWidth="1"/>
    <col min="12547" max="12547" width="14.85546875" customWidth="1"/>
    <col min="12548" max="12548" width="23.42578125" customWidth="1"/>
    <col min="12549" max="12550" width="7.85546875" customWidth="1"/>
    <col min="12551" max="12551" width="13.7109375" customWidth="1"/>
    <col min="12552" max="12552" width="9.7109375" customWidth="1"/>
    <col min="12553" max="12553" width="13.7109375" customWidth="1"/>
    <col min="12554" max="12554" width="7" customWidth="1"/>
    <col min="12555" max="12555" width="13.7109375" customWidth="1"/>
    <col min="12801" max="12801" width="14.85546875" customWidth="1"/>
    <col min="12802" max="12802" width="7.85546875" customWidth="1"/>
    <col min="12803" max="12803" width="14.85546875" customWidth="1"/>
    <col min="12804" max="12804" width="23.42578125" customWidth="1"/>
    <col min="12805" max="12806" width="7.85546875" customWidth="1"/>
    <col min="12807" max="12807" width="13.7109375" customWidth="1"/>
    <col min="12808" max="12808" width="9.7109375" customWidth="1"/>
    <col min="12809" max="12809" width="13.7109375" customWidth="1"/>
    <col min="12810" max="12810" width="7" customWidth="1"/>
    <col min="12811" max="12811" width="13.7109375" customWidth="1"/>
    <col min="13057" max="13057" width="14.85546875" customWidth="1"/>
    <col min="13058" max="13058" width="7.85546875" customWidth="1"/>
    <col min="13059" max="13059" width="14.85546875" customWidth="1"/>
    <col min="13060" max="13060" width="23.42578125" customWidth="1"/>
    <col min="13061" max="13062" width="7.85546875" customWidth="1"/>
    <col min="13063" max="13063" width="13.7109375" customWidth="1"/>
    <col min="13064" max="13064" width="9.7109375" customWidth="1"/>
    <col min="13065" max="13065" width="13.7109375" customWidth="1"/>
    <col min="13066" max="13066" width="7" customWidth="1"/>
    <col min="13067" max="13067" width="13.7109375" customWidth="1"/>
    <col min="13313" max="13313" width="14.85546875" customWidth="1"/>
    <col min="13314" max="13314" width="7.85546875" customWidth="1"/>
    <col min="13315" max="13315" width="14.85546875" customWidth="1"/>
    <col min="13316" max="13316" width="23.42578125" customWidth="1"/>
    <col min="13317" max="13318" width="7.85546875" customWidth="1"/>
    <col min="13319" max="13319" width="13.7109375" customWidth="1"/>
    <col min="13320" max="13320" width="9.7109375" customWidth="1"/>
    <col min="13321" max="13321" width="13.7109375" customWidth="1"/>
    <col min="13322" max="13322" width="7" customWidth="1"/>
    <col min="13323" max="13323" width="13.7109375" customWidth="1"/>
    <col min="13569" max="13569" width="14.85546875" customWidth="1"/>
    <col min="13570" max="13570" width="7.85546875" customWidth="1"/>
    <col min="13571" max="13571" width="14.85546875" customWidth="1"/>
    <col min="13572" max="13572" width="23.42578125" customWidth="1"/>
    <col min="13573" max="13574" width="7.85546875" customWidth="1"/>
    <col min="13575" max="13575" width="13.7109375" customWidth="1"/>
    <col min="13576" max="13576" width="9.7109375" customWidth="1"/>
    <col min="13577" max="13577" width="13.7109375" customWidth="1"/>
    <col min="13578" max="13578" width="7" customWidth="1"/>
    <col min="13579" max="13579" width="13.7109375" customWidth="1"/>
    <col min="13825" max="13825" width="14.85546875" customWidth="1"/>
    <col min="13826" max="13826" width="7.85546875" customWidth="1"/>
    <col min="13827" max="13827" width="14.85546875" customWidth="1"/>
    <col min="13828" max="13828" width="23.42578125" customWidth="1"/>
    <col min="13829" max="13830" width="7.85546875" customWidth="1"/>
    <col min="13831" max="13831" width="13.7109375" customWidth="1"/>
    <col min="13832" max="13832" width="9.7109375" customWidth="1"/>
    <col min="13833" max="13833" width="13.7109375" customWidth="1"/>
    <col min="13834" max="13834" width="7" customWidth="1"/>
    <col min="13835" max="13835" width="13.7109375" customWidth="1"/>
    <col min="14081" max="14081" width="14.85546875" customWidth="1"/>
    <col min="14082" max="14082" width="7.85546875" customWidth="1"/>
    <col min="14083" max="14083" width="14.85546875" customWidth="1"/>
    <col min="14084" max="14084" width="23.42578125" customWidth="1"/>
    <col min="14085" max="14086" width="7.85546875" customWidth="1"/>
    <col min="14087" max="14087" width="13.7109375" customWidth="1"/>
    <col min="14088" max="14088" width="9.7109375" customWidth="1"/>
    <col min="14089" max="14089" width="13.7109375" customWidth="1"/>
    <col min="14090" max="14090" width="7" customWidth="1"/>
    <col min="14091" max="14091" width="13.7109375" customWidth="1"/>
    <col min="14337" max="14337" width="14.85546875" customWidth="1"/>
    <col min="14338" max="14338" width="7.85546875" customWidth="1"/>
    <col min="14339" max="14339" width="14.85546875" customWidth="1"/>
    <col min="14340" max="14340" width="23.42578125" customWidth="1"/>
    <col min="14341" max="14342" width="7.85546875" customWidth="1"/>
    <col min="14343" max="14343" width="13.7109375" customWidth="1"/>
    <col min="14344" max="14344" width="9.7109375" customWidth="1"/>
    <col min="14345" max="14345" width="13.7109375" customWidth="1"/>
    <col min="14346" max="14346" width="7" customWidth="1"/>
    <col min="14347" max="14347" width="13.7109375" customWidth="1"/>
    <col min="14593" max="14593" width="14.85546875" customWidth="1"/>
    <col min="14594" max="14594" width="7.85546875" customWidth="1"/>
    <col min="14595" max="14595" width="14.85546875" customWidth="1"/>
    <col min="14596" max="14596" width="23.42578125" customWidth="1"/>
    <col min="14597" max="14598" width="7.85546875" customWidth="1"/>
    <col min="14599" max="14599" width="13.7109375" customWidth="1"/>
    <col min="14600" max="14600" width="9.7109375" customWidth="1"/>
    <col min="14601" max="14601" width="13.7109375" customWidth="1"/>
    <col min="14602" max="14602" width="7" customWidth="1"/>
    <col min="14603" max="14603" width="13.7109375" customWidth="1"/>
    <col min="14849" max="14849" width="14.85546875" customWidth="1"/>
    <col min="14850" max="14850" width="7.85546875" customWidth="1"/>
    <col min="14851" max="14851" width="14.85546875" customWidth="1"/>
    <col min="14852" max="14852" width="23.42578125" customWidth="1"/>
    <col min="14853" max="14854" width="7.85546875" customWidth="1"/>
    <col min="14855" max="14855" width="13.7109375" customWidth="1"/>
    <col min="14856" max="14856" width="9.7109375" customWidth="1"/>
    <col min="14857" max="14857" width="13.7109375" customWidth="1"/>
    <col min="14858" max="14858" width="7" customWidth="1"/>
    <col min="14859" max="14859" width="13.7109375" customWidth="1"/>
    <col min="15105" max="15105" width="14.85546875" customWidth="1"/>
    <col min="15106" max="15106" width="7.85546875" customWidth="1"/>
    <col min="15107" max="15107" width="14.85546875" customWidth="1"/>
    <col min="15108" max="15108" width="23.42578125" customWidth="1"/>
    <col min="15109" max="15110" width="7.85546875" customWidth="1"/>
    <col min="15111" max="15111" width="13.7109375" customWidth="1"/>
    <col min="15112" max="15112" width="9.7109375" customWidth="1"/>
    <col min="15113" max="15113" width="13.7109375" customWidth="1"/>
    <col min="15114" max="15114" width="7" customWidth="1"/>
    <col min="15115" max="15115" width="13.7109375" customWidth="1"/>
    <col min="15361" max="15361" width="14.85546875" customWidth="1"/>
    <col min="15362" max="15362" width="7.85546875" customWidth="1"/>
    <col min="15363" max="15363" width="14.85546875" customWidth="1"/>
    <col min="15364" max="15364" width="23.42578125" customWidth="1"/>
    <col min="15365" max="15366" width="7.85546875" customWidth="1"/>
    <col min="15367" max="15367" width="13.7109375" customWidth="1"/>
    <col min="15368" max="15368" width="9.7109375" customWidth="1"/>
    <col min="15369" max="15369" width="13.7109375" customWidth="1"/>
    <col min="15370" max="15370" width="7" customWidth="1"/>
    <col min="15371" max="15371" width="13.7109375" customWidth="1"/>
    <col min="15617" max="15617" width="14.85546875" customWidth="1"/>
    <col min="15618" max="15618" width="7.85546875" customWidth="1"/>
    <col min="15619" max="15619" width="14.85546875" customWidth="1"/>
    <col min="15620" max="15620" width="23.42578125" customWidth="1"/>
    <col min="15621" max="15622" width="7.85546875" customWidth="1"/>
    <col min="15623" max="15623" width="13.7109375" customWidth="1"/>
    <col min="15624" max="15624" width="9.7109375" customWidth="1"/>
    <col min="15625" max="15625" width="13.7109375" customWidth="1"/>
    <col min="15626" max="15626" width="7" customWidth="1"/>
    <col min="15627" max="15627" width="13.7109375" customWidth="1"/>
    <col min="15873" max="15873" width="14.85546875" customWidth="1"/>
    <col min="15874" max="15874" width="7.85546875" customWidth="1"/>
    <col min="15875" max="15875" width="14.85546875" customWidth="1"/>
    <col min="15876" max="15876" width="23.42578125" customWidth="1"/>
    <col min="15877" max="15878" width="7.85546875" customWidth="1"/>
    <col min="15879" max="15879" width="13.7109375" customWidth="1"/>
    <col min="15880" max="15880" width="9.7109375" customWidth="1"/>
    <col min="15881" max="15881" width="13.7109375" customWidth="1"/>
    <col min="15882" max="15882" width="7" customWidth="1"/>
    <col min="15883" max="15883" width="13.7109375" customWidth="1"/>
    <col min="16129" max="16129" width="14.85546875" customWidth="1"/>
    <col min="16130" max="16130" width="7.85546875" customWidth="1"/>
    <col min="16131" max="16131" width="14.85546875" customWidth="1"/>
    <col min="16132" max="16132" width="23.42578125" customWidth="1"/>
    <col min="16133" max="16134" width="7.85546875" customWidth="1"/>
    <col min="16135" max="16135" width="13.7109375" customWidth="1"/>
    <col min="16136" max="16136" width="9.7109375" customWidth="1"/>
    <col min="16137" max="16137" width="13.7109375" customWidth="1"/>
    <col min="16138" max="16138" width="7" customWidth="1"/>
    <col min="16139" max="16139" width="13.7109375" customWidth="1"/>
  </cols>
  <sheetData>
    <row r="1" spans="1:18" ht="18.75" customHeight="1" x14ac:dyDescent="0.3">
      <c r="A1" s="260" t="s">
        <v>462</v>
      </c>
      <c r="B1" s="329"/>
      <c r="C1" s="329"/>
      <c r="D1" s="329"/>
      <c r="E1" s="329"/>
      <c r="F1" s="329"/>
      <c r="G1" s="329"/>
      <c r="H1" s="329"/>
      <c r="I1" s="435" t="s">
        <v>16</v>
      </c>
      <c r="J1" s="436"/>
      <c r="K1" s="437"/>
      <c r="L1" s="329"/>
      <c r="M1" s="329"/>
      <c r="N1" s="329"/>
      <c r="O1" s="329"/>
      <c r="P1" s="329"/>
      <c r="Q1" s="329"/>
      <c r="R1" s="329"/>
    </row>
    <row r="2" spans="1:18" ht="12.75" customHeight="1" x14ac:dyDescent="0.25">
      <c r="A2" s="329"/>
      <c r="B2" s="329"/>
      <c r="C2" s="329"/>
      <c r="D2" s="329"/>
      <c r="E2" s="233"/>
      <c r="F2" s="329"/>
      <c r="G2" s="329"/>
      <c r="H2" s="329"/>
      <c r="I2" s="438" t="s">
        <v>17</v>
      </c>
      <c r="J2" s="7"/>
      <c r="K2" s="439"/>
      <c r="L2" s="329"/>
      <c r="M2" s="329"/>
      <c r="N2" s="329"/>
      <c r="O2" s="329"/>
      <c r="P2" s="329"/>
      <c r="Q2" s="329"/>
      <c r="R2" s="329"/>
    </row>
    <row r="3" spans="1:18" ht="12.75" customHeight="1" x14ac:dyDescent="0.25">
      <c r="A3" s="234"/>
      <c r="B3" s="329"/>
      <c r="C3" s="329"/>
      <c r="D3" s="329"/>
      <c r="E3" s="233"/>
      <c r="F3" s="329"/>
      <c r="G3" s="329"/>
      <c r="H3" s="329"/>
      <c r="I3" s="438" t="s">
        <v>18</v>
      </c>
      <c r="J3" s="7"/>
      <c r="K3" s="439"/>
      <c r="L3" s="329"/>
      <c r="M3" s="329"/>
      <c r="N3" s="329"/>
      <c r="O3" s="329"/>
      <c r="P3" s="329"/>
      <c r="Q3" s="329"/>
      <c r="R3" s="329"/>
    </row>
    <row r="4" spans="1:18" ht="12.75" customHeight="1" x14ac:dyDescent="0.25">
      <c r="A4" s="234"/>
      <c r="B4" s="329"/>
      <c r="C4" s="329"/>
      <c r="D4" s="329"/>
      <c r="E4" s="233"/>
      <c r="F4" s="329"/>
      <c r="G4" s="329"/>
      <c r="H4" s="329"/>
      <c r="I4" s="459" t="s">
        <v>19</v>
      </c>
      <c r="J4" s="460" t="s">
        <v>20</v>
      </c>
      <c r="K4" s="439"/>
      <c r="L4" s="329"/>
      <c r="M4" s="329"/>
      <c r="N4" s="329"/>
      <c r="O4" s="329"/>
      <c r="P4" s="329"/>
      <c r="Q4" s="329"/>
      <c r="R4" s="329"/>
    </row>
    <row r="5" spans="1:18" ht="12.75" customHeight="1" x14ac:dyDescent="0.25">
      <c r="A5" s="234"/>
      <c r="B5" s="329"/>
      <c r="C5" s="329"/>
      <c r="D5" s="329"/>
      <c r="E5" s="233"/>
      <c r="F5" s="329"/>
      <c r="G5" s="329"/>
      <c r="H5" s="329"/>
      <c r="I5" s="459" t="s">
        <v>21</v>
      </c>
      <c r="J5" s="460" t="s">
        <v>22</v>
      </c>
      <c r="K5" s="439"/>
      <c r="L5" s="329"/>
      <c r="M5" s="329"/>
      <c r="N5" s="329"/>
      <c r="O5" s="329"/>
      <c r="P5" s="329"/>
      <c r="Q5" s="329"/>
      <c r="R5" s="329"/>
    </row>
    <row r="6" spans="1:18" ht="12.75" customHeight="1" x14ac:dyDescent="0.25">
      <c r="A6" s="234"/>
      <c r="B6" s="329"/>
      <c r="C6" s="329"/>
      <c r="D6" s="329"/>
      <c r="E6" s="233"/>
      <c r="F6" s="329"/>
      <c r="G6" s="329"/>
      <c r="H6" s="329"/>
      <c r="I6" s="459" t="s">
        <v>23</v>
      </c>
      <c r="J6" s="460" t="s">
        <v>24</v>
      </c>
      <c r="K6" s="439"/>
      <c r="L6" s="329"/>
      <c r="M6" s="329"/>
      <c r="N6" s="329"/>
      <c r="O6" s="329"/>
      <c r="P6" s="329"/>
      <c r="Q6" s="329"/>
      <c r="R6" s="329"/>
    </row>
    <row r="7" spans="1:18" ht="12.75" customHeight="1" thickBot="1" x14ac:dyDescent="0.3">
      <c r="A7" s="234"/>
      <c r="B7" s="329"/>
      <c r="C7" s="329"/>
      <c r="D7" s="329"/>
      <c r="E7" s="233"/>
      <c r="F7" s="329"/>
      <c r="G7" s="329"/>
      <c r="H7" s="329"/>
      <c r="I7" s="461" t="s">
        <v>25</v>
      </c>
      <c r="J7" s="462" t="s">
        <v>26</v>
      </c>
      <c r="K7" s="440"/>
      <c r="L7" s="329"/>
      <c r="M7" s="329"/>
      <c r="N7" s="329"/>
      <c r="O7" s="329"/>
      <c r="P7" s="329"/>
      <c r="Q7" s="329"/>
      <c r="R7" s="329"/>
    </row>
    <row r="8" spans="1:18" ht="12.75" customHeight="1" x14ac:dyDescent="0.25">
      <c r="A8" s="329"/>
      <c r="B8" s="329"/>
      <c r="C8" s="329"/>
      <c r="D8" s="329"/>
      <c r="E8" s="233"/>
      <c r="F8" s="329"/>
      <c r="G8" s="329"/>
      <c r="H8" s="329"/>
      <c r="I8" s="329"/>
      <c r="J8" s="329"/>
      <c r="K8" s="224"/>
      <c r="L8" s="329"/>
      <c r="M8" s="329"/>
      <c r="N8" s="329"/>
      <c r="O8" s="329"/>
      <c r="P8" s="329"/>
      <c r="Q8" s="329"/>
      <c r="R8" s="329"/>
    </row>
    <row r="9" spans="1:18" ht="12.75" customHeight="1" x14ac:dyDescent="0.25">
      <c r="A9" s="329"/>
      <c r="B9" s="329"/>
      <c r="C9" s="329"/>
      <c r="D9" s="329"/>
      <c r="E9" s="329"/>
      <c r="F9" s="329"/>
      <c r="G9" s="329"/>
      <c r="H9" s="329"/>
      <c r="I9" s="235"/>
      <c r="J9" s="236"/>
      <c r="K9" s="236"/>
      <c r="L9" s="329"/>
      <c r="M9" s="329"/>
      <c r="N9" s="329"/>
      <c r="O9" s="329"/>
      <c r="P9" s="329"/>
      <c r="Q9" s="329"/>
      <c r="R9" s="329"/>
    </row>
    <row r="10" spans="1:18" ht="24.95" customHeight="1" x14ac:dyDescent="0.25">
      <c r="A10" s="539" t="s">
        <v>27</v>
      </c>
      <c r="B10" s="540"/>
      <c r="C10" s="539" t="s">
        <v>28</v>
      </c>
      <c r="D10" s="540"/>
      <c r="E10" s="237" t="s">
        <v>29</v>
      </c>
      <c r="F10" s="238" t="s">
        <v>30</v>
      </c>
      <c r="G10" s="237" t="s">
        <v>31</v>
      </c>
      <c r="H10" s="238" t="s">
        <v>32</v>
      </c>
      <c r="I10" s="237" t="s">
        <v>33</v>
      </c>
      <c r="J10" s="237" t="s">
        <v>34</v>
      </c>
      <c r="K10" s="237" t="s">
        <v>35</v>
      </c>
      <c r="L10" s="330"/>
      <c r="M10" s="156"/>
      <c r="N10" s="156" t="s">
        <v>463</v>
      </c>
      <c r="O10" s="156"/>
      <c r="P10" s="156"/>
      <c r="Q10" s="156"/>
      <c r="R10" s="156"/>
    </row>
    <row r="11" spans="1:18" x14ac:dyDescent="0.25">
      <c r="A11" s="532" t="s">
        <v>36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4"/>
      <c r="L11" s="330"/>
      <c r="M11" s="6"/>
      <c r="N11" s="6"/>
      <c r="O11" s="6"/>
      <c r="P11" s="6"/>
      <c r="Q11" s="6"/>
      <c r="R11" s="6"/>
    </row>
    <row r="12" spans="1:18" ht="15.75" x14ac:dyDescent="0.25">
      <c r="A12" s="234" t="s">
        <v>464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L12" s="187" t="s">
        <v>38</v>
      </c>
      <c r="M12" s="187">
        <f>SUM(N12:R12)</f>
        <v>167032.29999999999</v>
      </c>
      <c r="N12" s="187">
        <f>SUM(N13:N566)</f>
        <v>167032.29999999999</v>
      </c>
      <c r="O12" s="187">
        <f>SUM(O13:O566)</f>
        <v>0</v>
      </c>
      <c r="P12" s="187">
        <f>SUM(P13:P566)</f>
        <v>0</v>
      </c>
      <c r="Q12" s="187">
        <f>SUM(Q13:Q566)</f>
        <v>0</v>
      </c>
      <c r="R12" s="187">
        <f>SUM(R13:R566)</f>
        <v>0</v>
      </c>
    </row>
    <row r="13" spans="1:18" x14ac:dyDescent="0.25">
      <c r="A13" s="233"/>
      <c r="B13" s="257"/>
      <c r="C13" s="257"/>
      <c r="D13" s="257"/>
      <c r="E13" s="257"/>
      <c r="F13" s="257"/>
      <c r="G13" s="257"/>
      <c r="H13" s="257"/>
      <c r="I13" s="257"/>
      <c r="J13" s="257"/>
      <c r="K13" s="258"/>
      <c r="L13" s="330"/>
      <c r="M13" s="6"/>
      <c r="N13" s="6"/>
      <c r="O13" s="6"/>
      <c r="P13" s="6"/>
      <c r="Q13" s="6"/>
      <c r="R13" s="6"/>
    </row>
    <row r="14" spans="1:18" x14ac:dyDescent="0.25">
      <c r="A14" s="401" t="s">
        <v>39</v>
      </c>
      <c r="B14" s="535" t="s">
        <v>465</v>
      </c>
      <c r="C14" s="536" t="s">
        <v>39</v>
      </c>
      <c r="D14" s="536" t="s">
        <v>39</v>
      </c>
      <c r="E14" s="536" t="s">
        <v>39</v>
      </c>
      <c r="F14" s="536" t="s">
        <v>39</v>
      </c>
      <c r="G14" s="536" t="s">
        <v>39</v>
      </c>
      <c r="H14" s="536" t="s">
        <v>39</v>
      </c>
      <c r="I14" s="536" t="s">
        <v>39</v>
      </c>
      <c r="J14" s="536" t="s">
        <v>39</v>
      </c>
      <c r="K14" s="252" t="s">
        <v>39</v>
      </c>
      <c r="L14" s="203"/>
      <c r="M14" s="204"/>
      <c r="N14" s="204">
        <f>SUM(K15:K144)</f>
        <v>159116.19999999998</v>
      </c>
      <c r="O14" s="204"/>
      <c r="P14" s="204" t="s">
        <v>39</v>
      </c>
      <c r="Q14" s="204" t="s">
        <v>39</v>
      </c>
      <c r="R14" s="204" t="s">
        <v>39</v>
      </c>
    </row>
    <row r="15" spans="1:18" x14ac:dyDescent="0.25">
      <c r="A15" s="537" t="s">
        <v>41</v>
      </c>
      <c r="B15" s="538" t="s">
        <v>39</v>
      </c>
      <c r="C15" s="538" t="s">
        <v>42</v>
      </c>
      <c r="D15" s="538" t="s">
        <v>39</v>
      </c>
      <c r="E15" s="239" t="s">
        <v>43</v>
      </c>
      <c r="F15" s="239">
        <v>0</v>
      </c>
      <c r="G15" s="240">
        <v>0</v>
      </c>
      <c r="H15" s="239">
        <v>1</v>
      </c>
      <c r="I15" s="240">
        <f t="shared" ref="I15:I58" si="0">ROUND(G15-((G15*J15)/100),2)</f>
        <v>0</v>
      </c>
      <c r="J15" s="240">
        <f>K$1</f>
        <v>0</v>
      </c>
      <c r="K15" s="240">
        <f t="shared" ref="K15:K58" si="1">ROUND((H15*I15),2)</f>
        <v>0</v>
      </c>
      <c r="L15" s="329"/>
      <c r="M15" s="329"/>
      <c r="N15" s="329"/>
      <c r="O15" s="329"/>
      <c r="P15" s="329"/>
      <c r="Q15" s="329"/>
      <c r="R15" s="329"/>
    </row>
    <row r="16" spans="1:18" x14ac:dyDescent="0.25">
      <c r="A16" s="538" t="s">
        <v>44</v>
      </c>
      <c r="B16" s="538" t="s">
        <v>39</v>
      </c>
      <c r="C16" s="538" t="s">
        <v>45</v>
      </c>
      <c r="D16" s="538" t="s">
        <v>39</v>
      </c>
      <c r="E16" s="239" t="s">
        <v>43</v>
      </c>
      <c r="F16" s="239">
        <v>0</v>
      </c>
      <c r="G16" s="240">
        <v>7596.2</v>
      </c>
      <c r="H16" s="239">
        <v>1</v>
      </c>
      <c r="I16" s="240">
        <f t="shared" si="0"/>
        <v>7596.2</v>
      </c>
      <c r="J16" s="240">
        <f>K$1</f>
        <v>0</v>
      </c>
      <c r="K16" s="240">
        <f t="shared" si="1"/>
        <v>7596.2</v>
      </c>
      <c r="L16" s="329"/>
      <c r="M16" s="329"/>
      <c r="N16" s="329"/>
      <c r="O16" s="329"/>
      <c r="P16" s="329"/>
      <c r="Q16" s="329"/>
      <c r="R16" s="329"/>
    </row>
    <row r="17" spans="1:12" x14ac:dyDescent="0.25">
      <c r="A17" s="538" t="s">
        <v>46</v>
      </c>
      <c r="B17" s="538" t="s">
        <v>39</v>
      </c>
      <c r="C17" s="538" t="s">
        <v>47</v>
      </c>
      <c r="D17" s="538" t="s">
        <v>39</v>
      </c>
      <c r="E17" s="239">
        <v>36</v>
      </c>
      <c r="F17" s="239" t="s">
        <v>48</v>
      </c>
      <c r="G17" s="240">
        <v>5250</v>
      </c>
      <c r="H17" s="239">
        <v>1</v>
      </c>
      <c r="I17" s="240">
        <f t="shared" si="0"/>
        <v>5250</v>
      </c>
      <c r="J17" s="240">
        <f>K$2</f>
        <v>0</v>
      </c>
      <c r="K17" s="240">
        <f t="shared" si="1"/>
        <v>5250</v>
      </c>
      <c r="L17" s="329"/>
    </row>
    <row r="18" spans="1:12" x14ac:dyDescent="0.25">
      <c r="A18" s="538" t="s">
        <v>49</v>
      </c>
      <c r="B18" s="538" t="s">
        <v>39</v>
      </c>
      <c r="C18" s="538" t="s">
        <v>50</v>
      </c>
      <c r="D18" s="538" t="s">
        <v>39</v>
      </c>
      <c r="E18" s="239" t="s">
        <v>43</v>
      </c>
      <c r="F18" s="239">
        <v>0</v>
      </c>
      <c r="G18" s="240">
        <v>0</v>
      </c>
      <c r="H18" s="239">
        <v>1</v>
      </c>
      <c r="I18" s="240">
        <f t="shared" si="0"/>
        <v>0</v>
      </c>
      <c r="J18" s="240">
        <f t="shared" ref="J18:J40" si="2">K$1</f>
        <v>0</v>
      </c>
      <c r="K18" s="240">
        <f t="shared" si="1"/>
        <v>0</v>
      </c>
      <c r="L18" s="329"/>
    </row>
    <row r="19" spans="1:12" x14ac:dyDescent="0.25">
      <c r="A19" s="538" t="s">
        <v>51</v>
      </c>
      <c r="B19" s="538" t="s">
        <v>39</v>
      </c>
      <c r="C19" s="538" t="s">
        <v>52</v>
      </c>
      <c r="D19" s="538" t="s">
        <v>39</v>
      </c>
      <c r="E19" s="239" t="s">
        <v>43</v>
      </c>
      <c r="F19" s="239">
        <v>0</v>
      </c>
      <c r="G19" s="240">
        <v>0</v>
      </c>
      <c r="H19" s="239">
        <v>1</v>
      </c>
      <c r="I19" s="240">
        <f t="shared" si="0"/>
        <v>0</v>
      </c>
      <c r="J19" s="240">
        <f t="shared" si="2"/>
        <v>0</v>
      </c>
      <c r="K19" s="240">
        <f t="shared" si="1"/>
        <v>0</v>
      </c>
      <c r="L19" s="329"/>
    </row>
    <row r="20" spans="1:12" x14ac:dyDescent="0.25">
      <c r="A20" s="538" t="s">
        <v>53</v>
      </c>
      <c r="B20" s="538" t="s">
        <v>39</v>
      </c>
      <c r="C20" s="538" t="s">
        <v>54</v>
      </c>
      <c r="D20" s="538" t="s">
        <v>39</v>
      </c>
      <c r="E20" s="239" t="s">
        <v>43</v>
      </c>
      <c r="F20" s="239">
        <v>0</v>
      </c>
      <c r="G20" s="240">
        <v>0</v>
      </c>
      <c r="H20" s="239">
        <v>1</v>
      </c>
      <c r="I20" s="240">
        <f t="shared" si="0"/>
        <v>0</v>
      </c>
      <c r="J20" s="240">
        <f t="shared" si="2"/>
        <v>0</v>
      </c>
      <c r="K20" s="240">
        <f t="shared" si="1"/>
        <v>0</v>
      </c>
      <c r="L20" s="329"/>
    </row>
    <row r="21" spans="1:12" x14ac:dyDescent="0.25">
      <c r="A21" s="538" t="s">
        <v>55</v>
      </c>
      <c r="B21" s="538" t="s">
        <v>39</v>
      </c>
      <c r="C21" s="538" t="s">
        <v>56</v>
      </c>
      <c r="D21" s="538" t="s">
        <v>39</v>
      </c>
      <c r="E21" s="239" t="s">
        <v>43</v>
      </c>
      <c r="F21" s="239">
        <v>0</v>
      </c>
      <c r="G21" s="240">
        <v>7596.2</v>
      </c>
      <c r="H21" s="239">
        <v>1</v>
      </c>
      <c r="I21" s="240">
        <f t="shared" si="0"/>
        <v>7596.2</v>
      </c>
      <c r="J21" s="240">
        <f t="shared" si="2"/>
        <v>0</v>
      </c>
      <c r="K21" s="240">
        <f t="shared" si="1"/>
        <v>7596.2</v>
      </c>
      <c r="L21" s="329"/>
    </row>
    <row r="22" spans="1:12" x14ac:dyDescent="0.25">
      <c r="A22" s="538" t="s">
        <v>57</v>
      </c>
      <c r="B22" s="538" t="s">
        <v>39</v>
      </c>
      <c r="C22" s="538" t="s">
        <v>58</v>
      </c>
      <c r="D22" s="538" t="s">
        <v>39</v>
      </c>
      <c r="E22" s="239" t="s">
        <v>43</v>
      </c>
      <c r="F22" s="239">
        <v>0</v>
      </c>
      <c r="G22" s="240">
        <v>0</v>
      </c>
      <c r="H22" s="239">
        <v>1</v>
      </c>
      <c r="I22" s="240">
        <f t="shared" si="0"/>
        <v>0</v>
      </c>
      <c r="J22" s="240">
        <f t="shared" si="2"/>
        <v>0</v>
      </c>
      <c r="K22" s="240">
        <f t="shared" si="1"/>
        <v>0</v>
      </c>
      <c r="L22" s="329"/>
    </row>
    <row r="23" spans="1:12" x14ac:dyDescent="0.25">
      <c r="A23" s="538" t="s">
        <v>59</v>
      </c>
      <c r="B23" s="538" t="s">
        <v>39</v>
      </c>
      <c r="C23" s="538" t="s">
        <v>60</v>
      </c>
      <c r="D23" s="538" t="s">
        <v>39</v>
      </c>
      <c r="E23" s="239" t="s">
        <v>43</v>
      </c>
      <c r="F23" s="239">
        <v>0</v>
      </c>
      <c r="G23" s="240">
        <v>0</v>
      </c>
      <c r="H23" s="239">
        <v>1</v>
      </c>
      <c r="I23" s="240">
        <f t="shared" si="0"/>
        <v>0</v>
      </c>
      <c r="J23" s="240">
        <f t="shared" si="2"/>
        <v>0</v>
      </c>
      <c r="K23" s="240">
        <f t="shared" si="1"/>
        <v>0</v>
      </c>
      <c r="L23" s="329"/>
    </row>
    <row r="24" spans="1:12" x14ac:dyDescent="0.25">
      <c r="A24" s="538" t="s">
        <v>61</v>
      </c>
      <c r="B24" s="538" t="s">
        <v>39</v>
      </c>
      <c r="C24" s="538" t="s">
        <v>62</v>
      </c>
      <c r="D24" s="538" t="s">
        <v>39</v>
      </c>
      <c r="E24" s="239" t="s">
        <v>43</v>
      </c>
      <c r="F24" s="239">
        <v>0</v>
      </c>
      <c r="G24" s="240">
        <v>15196.2</v>
      </c>
      <c r="H24" s="239">
        <v>1</v>
      </c>
      <c r="I24" s="240">
        <f t="shared" si="0"/>
        <v>15196.2</v>
      </c>
      <c r="J24" s="240">
        <f t="shared" si="2"/>
        <v>0</v>
      </c>
      <c r="K24" s="240">
        <f t="shared" si="1"/>
        <v>15196.2</v>
      </c>
      <c r="L24" s="329"/>
    </row>
    <row r="25" spans="1:12" x14ac:dyDescent="0.25">
      <c r="A25" s="528" t="s">
        <v>396</v>
      </c>
      <c r="B25" s="528" t="s">
        <v>39</v>
      </c>
      <c r="C25" s="528" t="s">
        <v>397</v>
      </c>
      <c r="D25" s="528" t="s">
        <v>39</v>
      </c>
      <c r="E25" s="261"/>
      <c r="F25" s="261"/>
      <c r="G25" s="262">
        <v>1900</v>
      </c>
      <c r="H25" s="261">
        <v>4</v>
      </c>
      <c r="I25" s="263">
        <f t="shared" si="0"/>
        <v>1900</v>
      </c>
      <c r="J25" s="263">
        <f t="shared" si="2"/>
        <v>0</v>
      </c>
      <c r="K25" s="263">
        <f t="shared" ref="K25" si="3">H25*I25</f>
        <v>7600</v>
      </c>
      <c r="L25" s="329"/>
    </row>
    <row r="26" spans="1:12" x14ac:dyDescent="0.25">
      <c r="A26" s="538" t="s">
        <v>66</v>
      </c>
      <c r="B26" s="538" t="s">
        <v>39</v>
      </c>
      <c r="C26" s="538" t="s">
        <v>67</v>
      </c>
      <c r="D26" s="538" t="s">
        <v>39</v>
      </c>
      <c r="E26" s="239" t="s">
        <v>43</v>
      </c>
      <c r="F26" s="239">
        <v>0</v>
      </c>
      <c r="G26" s="240">
        <v>15196.2</v>
      </c>
      <c r="H26" s="239">
        <v>1</v>
      </c>
      <c r="I26" s="240">
        <f t="shared" si="0"/>
        <v>15196.2</v>
      </c>
      <c r="J26" s="240">
        <f t="shared" si="2"/>
        <v>0</v>
      </c>
      <c r="K26" s="240">
        <f t="shared" si="1"/>
        <v>15196.2</v>
      </c>
      <c r="L26" s="329"/>
    </row>
    <row r="27" spans="1:12" x14ac:dyDescent="0.25">
      <c r="A27" s="541" t="s">
        <v>68</v>
      </c>
      <c r="B27" s="541" t="s">
        <v>39</v>
      </c>
      <c r="C27" s="541" t="s">
        <v>69</v>
      </c>
      <c r="D27" s="541" t="s">
        <v>39</v>
      </c>
      <c r="E27" s="264" t="s">
        <v>43</v>
      </c>
      <c r="F27" s="264">
        <v>0</v>
      </c>
      <c r="G27" s="263">
        <v>7596.2</v>
      </c>
      <c r="H27" s="264">
        <v>1</v>
      </c>
      <c r="I27" s="263">
        <f t="shared" si="0"/>
        <v>7596.2</v>
      </c>
      <c r="J27" s="263">
        <f t="shared" si="2"/>
        <v>0</v>
      </c>
      <c r="K27" s="263">
        <f t="shared" si="1"/>
        <v>7596.2</v>
      </c>
      <c r="L27" s="329"/>
    </row>
    <row r="28" spans="1:12" x14ac:dyDescent="0.25">
      <c r="A28" s="541" t="s">
        <v>68</v>
      </c>
      <c r="B28" s="541" t="s">
        <v>39</v>
      </c>
      <c r="C28" s="541" t="s">
        <v>69</v>
      </c>
      <c r="D28" s="541" t="s">
        <v>39</v>
      </c>
      <c r="E28" s="264" t="s">
        <v>43</v>
      </c>
      <c r="F28" s="264">
        <v>0</v>
      </c>
      <c r="G28" s="263">
        <v>7596.2</v>
      </c>
      <c r="H28" s="264">
        <v>1</v>
      </c>
      <c r="I28" s="263">
        <f t="shared" si="0"/>
        <v>7596.2</v>
      </c>
      <c r="J28" s="263">
        <f t="shared" si="2"/>
        <v>0</v>
      </c>
      <c r="K28" s="263">
        <f t="shared" si="1"/>
        <v>7596.2</v>
      </c>
      <c r="L28" s="329"/>
    </row>
    <row r="29" spans="1:12" x14ac:dyDescent="0.25">
      <c r="A29" s="541" t="s">
        <v>68</v>
      </c>
      <c r="B29" s="541" t="s">
        <v>39</v>
      </c>
      <c r="C29" s="541" t="s">
        <v>69</v>
      </c>
      <c r="D29" s="541" t="s">
        <v>39</v>
      </c>
      <c r="E29" s="264" t="s">
        <v>43</v>
      </c>
      <c r="F29" s="264">
        <v>0</v>
      </c>
      <c r="G29" s="263">
        <v>7596.2</v>
      </c>
      <c r="H29" s="264">
        <v>1</v>
      </c>
      <c r="I29" s="263">
        <f t="shared" si="0"/>
        <v>7596.2</v>
      </c>
      <c r="J29" s="263">
        <f t="shared" si="2"/>
        <v>0</v>
      </c>
      <c r="K29" s="263">
        <f t="shared" si="1"/>
        <v>7596.2</v>
      </c>
      <c r="L29" s="329"/>
    </row>
    <row r="30" spans="1:12" x14ac:dyDescent="0.25">
      <c r="A30" s="541" t="s">
        <v>68</v>
      </c>
      <c r="B30" s="541" t="s">
        <v>39</v>
      </c>
      <c r="C30" s="541" t="s">
        <v>69</v>
      </c>
      <c r="D30" s="541" t="s">
        <v>39</v>
      </c>
      <c r="E30" s="264" t="s">
        <v>43</v>
      </c>
      <c r="F30" s="264">
        <v>0</v>
      </c>
      <c r="G30" s="263">
        <v>7596.2</v>
      </c>
      <c r="H30" s="264">
        <v>1</v>
      </c>
      <c r="I30" s="263">
        <f t="shared" si="0"/>
        <v>7596.2</v>
      </c>
      <c r="J30" s="263">
        <f t="shared" si="2"/>
        <v>0</v>
      </c>
      <c r="K30" s="263">
        <f t="shared" si="1"/>
        <v>7596.2</v>
      </c>
      <c r="L30" s="329"/>
    </row>
    <row r="31" spans="1:12" s="316" customFormat="1" x14ac:dyDescent="0.25">
      <c r="A31" s="542" t="s">
        <v>68</v>
      </c>
      <c r="B31" s="542" t="s">
        <v>39</v>
      </c>
      <c r="C31" s="542" t="s">
        <v>69</v>
      </c>
      <c r="D31" s="542" t="s">
        <v>39</v>
      </c>
      <c r="E31" s="326" t="s">
        <v>43</v>
      </c>
      <c r="F31" s="326">
        <v>0</v>
      </c>
      <c r="G31" s="321">
        <v>7596.2</v>
      </c>
      <c r="H31" s="326">
        <v>1</v>
      </c>
      <c r="I31" s="321">
        <f t="shared" ref="I31" si="4">ROUND(G31-((G31*J31)/100),2)</f>
        <v>7596.2</v>
      </c>
      <c r="J31" s="321">
        <f t="shared" ref="J31" si="5">K$1</f>
        <v>0</v>
      </c>
      <c r="K31" s="321">
        <f t="shared" ref="K31" si="6">ROUND((H31*I31),2)</f>
        <v>7596.2</v>
      </c>
      <c r="L31" s="343" t="s">
        <v>70</v>
      </c>
    </row>
    <row r="32" spans="1:12" x14ac:dyDescent="0.25">
      <c r="A32" s="538" t="s">
        <v>71</v>
      </c>
      <c r="B32" s="538" t="s">
        <v>39</v>
      </c>
      <c r="C32" s="538" t="s">
        <v>72</v>
      </c>
      <c r="D32" s="538" t="s">
        <v>39</v>
      </c>
      <c r="E32" s="239" t="s">
        <v>43</v>
      </c>
      <c r="F32" s="239">
        <v>0</v>
      </c>
      <c r="G32" s="240">
        <v>4556.2</v>
      </c>
      <c r="H32" s="239">
        <v>1</v>
      </c>
      <c r="I32" s="240">
        <f t="shared" si="0"/>
        <v>4556.2</v>
      </c>
      <c r="J32" s="240">
        <f t="shared" si="2"/>
        <v>0</v>
      </c>
      <c r="K32" s="240">
        <f t="shared" si="1"/>
        <v>4556.2</v>
      </c>
      <c r="L32" s="329"/>
    </row>
    <row r="33" spans="1:18" x14ac:dyDescent="0.25">
      <c r="A33" s="538" t="s">
        <v>73</v>
      </c>
      <c r="B33" s="538" t="s">
        <v>39</v>
      </c>
      <c r="C33" s="538" t="s">
        <v>74</v>
      </c>
      <c r="D33" s="538" t="s">
        <v>39</v>
      </c>
      <c r="E33" s="239" t="s">
        <v>43</v>
      </c>
      <c r="F33" s="239">
        <v>0</v>
      </c>
      <c r="G33" s="240">
        <v>0</v>
      </c>
      <c r="H33" s="239">
        <v>6</v>
      </c>
      <c r="I33" s="240">
        <f t="shared" si="0"/>
        <v>0</v>
      </c>
      <c r="J33" s="240">
        <f t="shared" si="2"/>
        <v>0</v>
      </c>
      <c r="K33" s="240">
        <f t="shared" si="1"/>
        <v>0</v>
      </c>
      <c r="L33" s="329"/>
      <c r="M33" s="329"/>
      <c r="N33" s="329"/>
      <c r="O33" s="329"/>
      <c r="P33" s="329"/>
      <c r="Q33" s="329"/>
      <c r="R33" s="329"/>
    </row>
    <row r="34" spans="1:18" x14ac:dyDescent="0.25">
      <c r="A34" s="538" t="s">
        <v>75</v>
      </c>
      <c r="B34" s="538" t="s">
        <v>39</v>
      </c>
      <c r="C34" s="538" t="s">
        <v>72</v>
      </c>
      <c r="D34" s="538" t="s">
        <v>39</v>
      </c>
      <c r="E34" s="239" t="s">
        <v>43</v>
      </c>
      <c r="F34" s="239">
        <v>0</v>
      </c>
      <c r="G34" s="240">
        <v>4556.2</v>
      </c>
      <c r="H34" s="239">
        <v>1</v>
      </c>
      <c r="I34" s="240">
        <f t="shared" si="0"/>
        <v>4556.2</v>
      </c>
      <c r="J34" s="240">
        <f t="shared" si="2"/>
        <v>0</v>
      </c>
      <c r="K34" s="240">
        <f t="shared" si="1"/>
        <v>4556.2</v>
      </c>
      <c r="L34" s="329"/>
      <c r="M34" s="329"/>
      <c r="N34" s="329"/>
      <c r="O34" s="329"/>
      <c r="P34" s="329"/>
      <c r="Q34" s="329"/>
      <c r="R34" s="329"/>
    </row>
    <row r="35" spans="1:18" x14ac:dyDescent="0.25">
      <c r="A35" s="541" t="s">
        <v>76</v>
      </c>
      <c r="B35" s="541" t="s">
        <v>39</v>
      </c>
      <c r="C35" s="541" t="s">
        <v>77</v>
      </c>
      <c r="D35" s="541" t="s">
        <v>39</v>
      </c>
      <c r="E35" s="264" t="s">
        <v>43</v>
      </c>
      <c r="F35" s="264">
        <v>0</v>
      </c>
      <c r="G35" s="263">
        <v>11362</v>
      </c>
      <c r="H35" s="264">
        <v>1</v>
      </c>
      <c r="I35" s="263">
        <f t="shared" si="0"/>
        <v>11362</v>
      </c>
      <c r="J35" s="263">
        <f t="shared" si="2"/>
        <v>0</v>
      </c>
      <c r="K35" s="263">
        <f t="shared" si="1"/>
        <v>11362</v>
      </c>
      <c r="L35" s="329"/>
      <c r="M35" s="329"/>
      <c r="N35" s="329"/>
      <c r="O35" s="329"/>
      <c r="P35" s="329"/>
      <c r="Q35" s="329"/>
      <c r="R35" s="329"/>
    </row>
    <row r="36" spans="1:18" x14ac:dyDescent="0.25">
      <c r="A36" s="541" t="s">
        <v>78</v>
      </c>
      <c r="B36" s="541" t="s">
        <v>39</v>
      </c>
      <c r="C36" s="541" t="s">
        <v>79</v>
      </c>
      <c r="D36" s="541" t="s">
        <v>39</v>
      </c>
      <c r="E36" s="264" t="s">
        <v>43</v>
      </c>
      <c r="F36" s="264">
        <v>0</v>
      </c>
      <c r="G36" s="263">
        <v>0</v>
      </c>
      <c r="H36" s="264">
        <v>10</v>
      </c>
      <c r="I36" s="263">
        <f t="shared" si="0"/>
        <v>0</v>
      </c>
      <c r="J36" s="263">
        <f t="shared" si="2"/>
        <v>0</v>
      </c>
      <c r="K36" s="263">
        <f t="shared" si="1"/>
        <v>0</v>
      </c>
      <c r="L36" s="329"/>
      <c r="M36" s="329"/>
      <c r="N36" s="329"/>
      <c r="O36" s="329"/>
      <c r="P36" s="329"/>
      <c r="Q36" s="329"/>
      <c r="R36" s="329"/>
    </row>
    <row r="37" spans="1:18" x14ac:dyDescent="0.25">
      <c r="A37" s="541" t="s">
        <v>80</v>
      </c>
      <c r="B37" s="541" t="s">
        <v>39</v>
      </c>
      <c r="C37" s="541" t="s">
        <v>81</v>
      </c>
      <c r="D37" s="541" t="s">
        <v>39</v>
      </c>
      <c r="E37" s="264" t="s">
        <v>43</v>
      </c>
      <c r="F37" s="264">
        <v>0</v>
      </c>
      <c r="G37" s="263">
        <v>0</v>
      </c>
      <c r="H37" s="264">
        <v>10</v>
      </c>
      <c r="I37" s="263">
        <f t="shared" si="0"/>
        <v>0</v>
      </c>
      <c r="J37" s="263">
        <f t="shared" si="2"/>
        <v>0</v>
      </c>
      <c r="K37" s="263">
        <f t="shared" si="1"/>
        <v>0</v>
      </c>
      <c r="L37" s="329"/>
      <c r="M37" s="329"/>
      <c r="N37" s="329"/>
      <c r="O37" s="329"/>
      <c r="P37" s="329"/>
      <c r="Q37" s="329"/>
      <c r="R37" s="329"/>
    </row>
    <row r="38" spans="1:18" x14ac:dyDescent="0.25">
      <c r="A38" s="541" t="s">
        <v>82</v>
      </c>
      <c r="B38" s="541" t="s">
        <v>39</v>
      </c>
      <c r="C38" s="541" t="s">
        <v>83</v>
      </c>
      <c r="D38" s="541" t="s">
        <v>39</v>
      </c>
      <c r="E38" s="264" t="s">
        <v>43</v>
      </c>
      <c r="F38" s="264">
        <v>0</v>
      </c>
      <c r="G38" s="263">
        <v>0</v>
      </c>
      <c r="H38" s="264">
        <v>10</v>
      </c>
      <c r="I38" s="263">
        <f t="shared" si="0"/>
        <v>0</v>
      </c>
      <c r="J38" s="263">
        <f t="shared" si="2"/>
        <v>0</v>
      </c>
      <c r="K38" s="263">
        <f t="shared" si="1"/>
        <v>0</v>
      </c>
      <c r="L38" s="329"/>
      <c r="M38" s="329"/>
      <c r="N38" s="329"/>
      <c r="O38" s="329"/>
      <c r="P38" s="329"/>
      <c r="Q38" s="329"/>
      <c r="R38" s="329"/>
    </row>
    <row r="39" spans="1:18" x14ac:dyDescent="0.25">
      <c r="A39" s="541" t="s">
        <v>84</v>
      </c>
      <c r="B39" s="541" t="s">
        <v>39</v>
      </c>
      <c r="C39" s="541" t="s">
        <v>85</v>
      </c>
      <c r="D39" s="541" t="s">
        <v>39</v>
      </c>
      <c r="E39" s="264" t="s">
        <v>43</v>
      </c>
      <c r="F39" s="264">
        <v>0</v>
      </c>
      <c r="G39" s="263">
        <v>0</v>
      </c>
      <c r="H39" s="264">
        <v>10</v>
      </c>
      <c r="I39" s="263">
        <f t="shared" si="0"/>
        <v>0</v>
      </c>
      <c r="J39" s="263">
        <f t="shared" si="2"/>
        <v>0</v>
      </c>
      <c r="K39" s="263">
        <f t="shared" si="1"/>
        <v>0</v>
      </c>
      <c r="L39" s="329"/>
      <c r="M39" s="329"/>
      <c r="N39" s="329"/>
      <c r="O39" s="329"/>
      <c r="P39" s="329"/>
      <c r="Q39" s="329"/>
      <c r="R39" s="329"/>
    </row>
    <row r="40" spans="1:18" x14ac:dyDescent="0.25">
      <c r="A40" s="538" t="s">
        <v>86</v>
      </c>
      <c r="B40" s="538" t="s">
        <v>39</v>
      </c>
      <c r="C40" s="538" t="s">
        <v>87</v>
      </c>
      <c r="D40" s="538" t="s">
        <v>39</v>
      </c>
      <c r="E40" s="239" t="s">
        <v>43</v>
      </c>
      <c r="F40" s="239">
        <v>0</v>
      </c>
      <c r="G40" s="240">
        <v>100</v>
      </c>
      <c r="H40" s="239">
        <v>1</v>
      </c>
      <c r="I40" s="240">
        <f t="shared" si="0"/>
        <v>100</v>
      </c>
      <c r="J40" s="240">
        <f t="shared" si="2"/>
        <v>0</v>
      </c>
      <c r="K40" s="240">
        <f t="shared" si="1"/>
        <v>100</v>
      </c>
      <c r="L40" s="329"/>
      <c r="M40" s="329"/>
      <c r="N40" s="329"/>
      <c r="O40" s="329"/>
      <c r="P40" s="329"/>
      <c r="Q40" s="329"/>
      <c r="R40" s="329"/>
    </row>
    <row r="41" spans="1:18" x14ac:dyDescent="0.25">
      <c r="A41" s="538" t="s">
        <v>88</v>
      </c>
      <c r="B41" s="538" t="s">
        <v>39</v>
      </c>
      <c r="C41" s="538" t="s">
        <v>89</v>
      </c>
      <c r="D41" s="538" t="s">
        <v>39</v>
      </c>
      <c r="E41" s="239">
        <v>36</v>
      </c>
      <c r="F41" s="239" t="s">
        <v>48</v>
      </c>
      <c r="G41" s="240">
        <v>1631</v>
      </c>
      <c r="H41" s="239">
        <v>1</v>
      </c>
      <c r="I41" s="240">
        <f t="shared" si="0"/>
        <v>1631</v>
      </c>
      <c r="J41" s="240">
        <f>K$2</f>
        <v>0</v>
      </c>
      <c r="K41" s="240">
        <f t="shared" si="1"/>
        <v>1631</v>
      </c>
      <c r="L41" s="329"/>
      <c r="M41" s="329"/>
      <c r="N41" s="329"/>
      <c r="O41" s="329"/>
      <c r="P41" s="329"/>
      <c r="Q41" s="329"/>
      <c r="R41" s="329"/>
    </row>
    <row r="42" spans="1:18" x14ac:dyDescent="0.25">
      <c r="A42" s="538" t="s">
        <v>90</v>
      </c>
      <c r="B42" s="538" t="s">
        <v>39</v>
      </c>
      <c r="C42" s="538" t="s">
        <v>91</v>
      </c>
      <c r="D42" s="538" t="s">
        <v>39</v>
      </c>
      <c r="E42" s="239" t="s">
        <v>43</v>
      </c>
      <c r="F42" s="239">
        <v>0</v>
      </c>
      <c r="G42" s="240">
        <v>0</v>
      </c>
      <c r="H42" s="239">
        <v>1</v>
      </c>
      <c r="I42" s="240">
        <f t="shared" si="0"/>
        <v>0</v>
      </c>
      <c r="J42" s="240">
        <f t="shared" ref="J42:J46" si="7">K$1</f>
        <v>0</v>
      </c>
      <c r="K42" s="240">
        <f t="shared" si="1"/>
        <v>0</v>
      </c>
      <c r="L42" s="329"/>
      <c r="M42" s="329"/>
      <c r="N42" s="329"/>
      <c r="O42" s="329"/>
      <c r="P42" s="329"/>
      <c r="Q42" s="329"/>
      <c r="R42" s="329"/>
    </row>
    <row r="43" spans="1:18" x14ac:dyDescent="0.25">
      <c r="A43" s="538" t="s">
        <v>92</v>
      </c>
      <c r="B43" s="538" t="s">
        <v>39</v>
      </c>
      <c r="C43" s="538" t="s">
        <v>93</v>
      </c>
      <c r="D43" s="538" t="s">
        <v>39</v>
      </c>
      <c r="E43" s="239" t="s">
        <v>43</v>
      </c>
      <c r="F43" s="239">
        <v>0</v>
      </c>
      <c r="G43" s="240">
        <v>0</v>
      </c>
      <c r="H43" s="239">
        <v>1</v>
      </c>
      <c r="I43" s="240">
        <f t="shared" si="0"/>
        <v>0</v>
      </c>
      <c r="J43" s="240">
        <f t="shared" si="7"/>
        <v>0</v>
      </c>
      <c r="K43" s="240">
        <f t="shared" si="1"/>
        <v>0</v>
      </c>
      <c r="L43" s="329"/>
      <c r="M43" s="329"/>
      <c r="N43" s="329"/>
      <c r="O43" s="329"/>
      <c r="P43" s="329"/>
      <c r="Q43" s="329"/>
      <c r="R43" s="329"/>
    </row>
    <row r="44" spans="1:18" x14ac:dyDescent="0.25">
      <c r="A44" s="538" t="s">
        <v>94</v>
      </c>
      <c r="B44" s="538" t="s">
        <v>39</v>
      </c>
      <c r="C44" s="538" t="s">
        <v>95</v>
      </c>
      <c r="D44" s="538" t="s">
        <v>39</v>
      </c>
      <c r="E44" s="239" t="s">
        <v>43</v>
      </c>
      <c r="F44" s="239">
        <v>0</v>
      </c>
      <c r="G44" s="240">
        <v>0</v>
      </c>
      <c r="H44" s="239">
        <v>1</v>
      </c>
      <c r="I44" s="240">
        <f t="shared" si="0"/>
        <v>0</v>
      </c>
      <c r="J44" s="240">
        <f t="shared" si="7"/>
        <v>0</v>
      </c>
      <c r="K44" s="240">
        <f t="shared" si="1"/>
        <v>0</v>
      </c>
      <c r="L44" s="329"/>
      <c r="M44" s="329"/>
      <c r="N44" s="329"/>
      <c r="O44" s="329"/>
      <c r="P44" s="329"/>
      <c r="Q44" s="329"/>
      <c r="R44" s="329"/>
    </row>
    <row r="45" spans="1:18" x14ac:dyDescent="0.25">
      <c r="A45" s="538" t="s">
        <v>96</v>
      </c>
      <c r="B45" s="538" t="s">
        <v>39</v>
      </c>
      <c r="C45" s="538" t="s">
        <v>97</v>
      </c>
      <c r="D45" s="538" t="s">
        <v>39</v>
      </c>
      <c r="E45" s="239" t="s">
        <v>43</v>
      </c>
      <c r="F45" s="239">
        <v>0</v>
      </c>
      <c r="G45" s="240">
        <v>0</v>
      </c>
      <c r="H45" s="239">
        <v>1</v>
      </c>
      <c r="I45" s="240">
        <f t="shared" si="0"/>
        <v>0</v>
      </c>
      <c r="J45" s="240">
        <f t="shared" si="7"/>
        <v>0</v>
      </c>
      <c r="K45" s="240">
        <f t="shared" si="1"/>
        <v>0</v>
      </c>
      <c r="L45" s="329"/>
      <c r="M45" s="329"/>
      <c r="N45" s="329"/>
      <c r="O45" s="329"/>
      <c r="P45" s="329"/>
      <c r="Q45" s="329"/>
      <c r="R45" s="329"/>
    </row>
    <row r="46" spans="1:18" x14ac:dyDescent="0.25">
      <c r="A46" s="538" t="s">
        <v>98</v>
      </c>
      <c r="B46" s="538" t="s">
        <v>39</v>
      </c>
      <c r="C46" s="538" t="s">
        <v>99</v>
      </c>
      <c r="D46" s="538" t="s">
        <v>39</v>
      </c>
      <c r="E46" s="239" t="s">
        <v>43</v>
      </c>
      <c r="F46" s="239">
        <v>0</v>
      </c>
      <c r="G46" s="240">
        <v>100</v>
      </c>
      <c r="H46" s="239">
        <v>10</v>
      </c>
      <c r="I46" s="240">
        <f t="shared" si="0"/>
        <v>100</v>
      </c>
      <c r="J46" s="240">
        <f t="shared" si="7"/>
        <v>0</v>
      </c>
      <c r="K46" s="240">
        <f t="shared" si="1"/>
        <v>1000</v>
      </c>
      <c r="L46" s="329"/>
      <c r="M46" s="329"/>
      <c r="N46" s="329"/>
      <c r="O46" s="329"/>
      <c r="P46" s="329"/>
      <c r="Q46" s="329"/>
      <c r="R46" s="329"/>
    </row>
    <row r="47" spans="1:18" x14ac:dyDescent="0.25">
      <c r="A47" s="538" t="s">
        <v>100</v>
      </c>
      <c r="B47" s="538" t="s">
        <v>39</v>
      </c>
      <c r="C47" s="538" t="s">
        <v>101</v>
      </c>
      <c r="D47" s="538" t="s">
        <v>39</v>
      </c>
      <c r="E47" s="239">
        <v>36</v>
      </c>
      <c r="F47" s="239" t="s">
        <v>48</v>
      </c>
      <c r="G47" s="240">
        <v>53</v>
      </c>
      <c r="H47" s="239">
        <v>10</v>
      </c>
      <c r="I47" s="240">
        <f t="shared" si="0"/>
        <v>53</v>
      </c>
      <c r="J47" s="240">
        <f>K$2</f>
        <v>0</v>
      </c>
      <c r="K47" s="240">
        <f t="shared" si="1"/>
        <v>530</v>
      </c>
      <c r="L47" s="329"/>
      <c r="M47" s="329"/>
      <c r="N47" s="329"/>
      <c r="O47" s="329"/>
      <c r="P47" s="329"/>
      <c r="Q47" s="329"/>
      <c r="R47" s="329"/>
    </row>
    <row r="48" spans="1:18" x14ac:dyDescent="0.25">
      <c r="A48" s="538" t="s">
        <v>102</v>
      </c>
      <c r="B48" s="538" t="s">
        <v>39</v>
      </c>
      <c r="C48" s="538" t="s">
        <v>103</v>
      </c>
      <c r="D48" s="538" t="s">
        <v>39</v>
      </c>
      <c r="E48" s="239" t="s">
        <v>43</v>
      </c>
      <c r="F48" s="239">
        <v>0</v>
      </c>
      <c r="G48" s="240">
        <v>0</v>
      </c>
      <c r="H48" s="239">
        <v>10</v>
      </c>
      <c r="I48" s="240">
        <f t="shared" si="0"/>
        <v>0</v>
      </c>
      <c r="J48" s="240">
        <f t="shared" ref="J48:J52" si="8">K$1</f>
        <v>0</v>
      </c>
      <c r="K48" s="240">
        <f t="shared" si="1"/>
        <v>0</v>
      </c>
      <c r="L48" s="329"/>
      <c r="M48" s="329"/>
      <c r="N48" s="329"/>
      <c r="O48" s="329"/>
      <c r="P48" s="329"/>
      <c r="Q48" s="329"/>
      <c r="R48" s="329"/>
    </row>
    <row r="49" spans="1:18" x14ac:dyDescent="0.25">
      <c r="A49" s="538" t="s">
        <v>104</v>
      </c>
      <c r="B49" s="538" t="s">
        <v>39</v>
      </c>
      <c r="C49" s="538" t="s">
        <v>105</v>
      </c>
      <c r="D49" s="538" t="s">
        <v>39</v>
      </c>
      <c r="E49" s="239" t="s">
        <v>43</v>
      </c>
      <c r="F49" s="239">
        <v>0</v>
      </c>
      <c r="G49" s="240">
        <v>0</v>
      </c>
      <c r="H49" s="239">
        <v>10</v>
      </c>
      <c r="I49" s="240">
        <f t="shared" si="0"/>
        <v>0</v>
      </c>
      <c r="J49" s="240">
        <f t="shared" si="8"/>
        <v>0</v>
      </c>
      <c r="K49" s="240">
        <f t="shared" si="1"/>
        <v>0</v>
      </c>
      <c r="L49" s="329"/>
      <c r="M49" s="329"/>
      <c r="N49" s="329"/>
      <c r="O49" s="329"/>
      <c r="P49" s="329"/>
      <c r="Q49" s="329"/>
      <c r="R49" s="329"/>
    </row>
    <row r="50" spans="1:18" x14ac:dyDescent="0.25">
      <c r="A50" s="538" t="s">
        <v>106</v>
      </c>
      <c r="B50" s="538" t="s">
        <v>39</v>
      </c>
      <c r="C50" s="538" t="s">
        <v>107</v>
      </c>
      <c r="D50" s="538" t="s">
        <v>39</v>
      </c>
      <c r="E50" s="239" t="s">
        <v>43</v>
      </c>
      <c r="F50" s="239">
        <v>0</v>
      </c>
      <c r="G50" s="240">
        <v>0</v>
      </c>
      <c r="H50" s="239">
        <v>10</v>
      </c>
      <c r="I50" s="240">
        <f t="shared" si="0"/>
        <v>0</v>
      </c>
      <c r="J50" s="240">
        <f t="shared" si="8"/>
        <v>0</v>
      </c>
      <c r="K50" s="240">
        <f t="shared" si="1"/>
        <v>0</v>
      </c>
      <c r="L50" s="329"/>
      <c r="M50" s="329"/>
      <c r="N50" s="329"/>
      <c r="O50" s="329"/>
      <c r="P50" s="329"/>
      <c r="Q50" s="329"/>
      <c r="R50" s="329"/>
    </row>
    <row r="51" spans="1:18" x14ac:dyDescent="0.25">
      <c r="A51" s="538" t="s">
        <v>108</v>
      </c>
      <c r="B51" s="538" t="s">
        <v>39</v>
      </c>
      <c r="C51" s="538" t="s">
        <v>109</v>
      </c>
      <c r="D51" s="538" t="s">
        <v>39</v>
      </c>
      <c r="E51" s="239" t="s">
        <v>43</v>
      </c>
      <c r="F51" s="239">
        <v>0</v>
      </c>
      <c r="G51" s="240">
        <v>0</v>
      </c>
      <c r="H51" s="239">
        <v>10</v>
      </c>
      <c r="I51" s="240">
        <f t="shared" si="0"/>
        <v>0</v>
      </c>
      <c r="J51" s="240">
        <f t="shared" si="8"/>
        <v>0</v>
      </c>
      <c r="K51" s="240">
        <f t="shared" si="1"/>
        <v>0</v>
      </c>
      <c r="L51" s="329"/>
      <c r="M51" s="329"/>
      <c r="N51" s="329"/>
      <c r="O51" s="329"/>
      <c r="P51" s="329"/>
      <c r="Q51" s="329"/>
      <c r="R51" s="329"/>
    </row>
    <row r="52" spans="1:18" x14ac:dyDescent="0.25">
      <c r="A52" s="538" t="s">
        <v>110</v>
      </c>
      <c r="B52" s="538" t="s">
        <v>39</v>
      </c>
      <c r="C52" s="538" t="s">
        <v>111</v>
      </c>
      <c r="D52" s="538" t="s">
        <v>39</v>
      </c>
      <c r="E52" s="239" t="s">
        <v>43</v>
      </c>
      <c r="F52" s="239">
        <v>0</v>
      </c>
      <c r="G52" s="240">
        <v>0</v>
      </c>
      <c r="H52" s="239">
        <v>10</v>
      </c>
      <c r="I52" s="240">
        <f t="shared" si="0"/>
        <v>0</v>
      </c>
      <c r="J52" s="240">
        <f t="shared" si="8"/>
        <v>0</v>
      </c>
      <c r="K52" s="240">
        <f t="shared" si="1"/>
        <v>0</v>
      </c>
      <c r="L52" s="329"/>
      <c r="M52" s="329"/>
      <c r="N52" s="329"/>
      <c r="O52" s="329"/>
      <c r="P52" s="329"/>
      <c r="Q52" s="329"/>
      <c r="R52" s="329"/>
    </row>
    <row r="53" spans="1:18" x14ac:dyDescent="0.25">
      <c r="A53" s="402"/>
      <c r="B53" s="402"/>
      <c r="C53" s="402"/>
      <c r="D53" s="402"/>
      <c r="E53" s="239"/>
      <c r="F53" s="239"/>
      <c r="G53" s="240"/>
      <c r="H53" s="239"/>
      <c r="I53" s="240"/>
      <c r="J53" s="240"/>
      <c r="K53" s="240"/>
      <c r="L53" s="329"/>
      <c r="M53" s="329"/>
      <c r="N53" s="329"/>
      <c r="O53" s="329"/>
      <c r="P53" s="329"/>
      <c r="Q53" s="329"/>
      <c r="R53" s="329"/>
    </row>
    <row r="54" spans="1:18" x14ac:dyDescent="0.25">
      <c r="A54" s="543" t="s">
        <v>76</v>
      </c>
      <c r="B54" s="541" t="s">
        <v>39</v>
      </c>
      <c r="C54" s="541" t="s">
        <v>77</v>
      </c>
      <c r="D54" s="541" t="s">
        <v>39</v>
      </c>
      <c r="E54" s="264" t="s">
        <v>43</v>
      </c>
      <c r="F54" s="264">
        <v>0</v>
      </c>
      <c r="G54" s="263">
        <v>14950</v>
      </c>
      <c r="H54" s="264">
        <v>2</v>
      </c>
      <c r="I54" s="263">
        <f t="shared" si="0"/>
        <v>8073</v>
      </c>
      <c r="J54" s="263">
        <v>46</v>
      </c>
      <c r="K54" s="263">
        <f t="shared" si="1"/>
        <v>16146</v>
      </c>
      <c r="L54" s="329"/>
      <c r="M54" s="329"/>
      <c r="N54" s="329"/>
      <c r="O54" s="329"/>
      <c r="P54" s="329"/>
      <c r="Q54" s="329"/>
      <c r="R54" s="329"/>
    </row>
    <row r="55" spans="1:18" x14ac:dyDescent="0.25">
      <c r="A55" s="541" t="s">
        <v>78</v>
      </c>
      <c r="B55" s="541" t="s">
        <v>39</v>
      </c>
      <c r="C55" s="541" t="s">
        <v>79</v>
      </c>
      <c r="D55" s="541" t="s">
        <v>39</v>
      </c>
      <c r="E55" s="264" t="s">
        <v>43</v>
      </c>
      <c r="F55" s="264">
        <v>0</v>
      </c>
      <c r="G55" s="263">
        <v>0</v>
      </c>
      <c r="H55" s="264">
        <v>20</v>
      </c>
      <c r="I55" s="263">
        <f t="shared" si="0"/>
        <v>0</v>
      </c>
      <c r="J55" s="263">
        <v>46</v>
      </c>
      <c r="K55" s="263">
        <f t="shared" si="1"/>
        <v>0</v>
      </c>
      <c r="L55" s="329"/>
      <c r="M55" s="329"/>
      <c r="N55" s="329"/>
      <c r="O55" s="329"/>
      <c r="P55" s="329"/>
      <c r="Q55" s="329"/>
      <c r="R55" s="329"/>
    </row>
    <row r="56" spans="1:18" x14ac:dyDescent="0.25">
      <c r="A56" s="541" t="s">
        <v>82</v>
      </c>
      <c r="B56" s="541" t="s">
        <v>39</v>
      </c>
      <c r="C56" s="541" t="s">
        <v>83</v>
      </c>
      <c r="D56" s="541" t="s">
        <v>39</v>
      </c>
      <c r="E56" s="264" t="s">
        <v>43</v>
      </c>
      <c r="F56" s="264">
        <v>0</v>
      </c>
      <c r="G56" s="263">
        <v>0</v>
      </c>
      <c r="H56" s="264">
        <v>20</v>
      </c>
      <c r="I56" s="263">
        <f t="shared" si="0"/>
        <v>0</v>
      </c>
      <c r="J56" s="263">
        <v>46</v>
      </c>
      <c r="K56" s="263">
        <f t="shared" si="1"/>
        <v>0</v>
      </c>
      <c r="L56" s="329"/>
      <c r="M56" s="329"/>
      <c r="N56" s="329"/>
      <c r="O56" s="329"/>
      <c r="P56" s="329"/>
      <c r="Q56" s="329"/>
      <c r="R56" s="329"/>
    </row>
    <row r="57" spans="1:18" x14ac:dyDescent="0.25">
      <c r="A57" s="541" t="s">
        <v>84</v>
      </c>
      <c r="B57" s="541" t="s">
        <v>39</v>
      </c>
      <c r="C57" s="541" t="s">
        <v>85</v>
      </c>
      <c r="D57" s="541" t="s">
        <v>39</v>
      </c>
      <c r="E57" s="264" t="s">
        <v>43</v>
      </c>
      <c r="F57" s="264">
        <v>0</v>
      </c>
      <c r="G57" s="263">
        <v>0</v>
      </c>
      <c r="H57" s="264">
        <v>20</v>
      </c>
      <c r="I57" s="263">
        <f t="shared" si="0"/>
        <v>0</v>
      </c>
      <c r="J57" s="263">
        <v>46</v>
      </c>
      <c r="K57" s="263">
        <f t="shared" si="1"/>
        <v>0</v>
      </c>
      <c r="L57" s="329"/>
      <c r="M57" s="329"/>
      <c r="N57" s="329"/>
      <c r="O57" s="329"/>
      <c r="P57" s="329"/>
      <c r="Q57" s="329"/>
      <c r="R57" s="329"/>
    </row>
    <row r="58" spans="1:18" x14ac:dyDescent="0.25">
      <c r="A58" s="541" t="s">
        <v>80</v>
      </c>
      <c r="B58" s="541" t="s">
        <v>39</v>
      </c>
      <c r="C58" s="541" t="s">
        <v>81</v>
      </c>
      <c r="D58" s="541" t="s">
        <v>39</v>
      </c>
      <c r="E58" s="264" t="s">
        <v>43</v>
      </c>
      <c r="F58" s="264">
        <v>0</v>
      </c>
      <c r="G58" s="263">
        <v>0</v>
      </c>
      <c r="H58" s="264">
        <v>20</v>
      </c>
      <c r="I58" s="263">
        <f t="shared" si="0"/>
        <v>0</v>
      </c>
      <c r="J58" s="263">
        <v>46</v>
      </c>
      <c r="K58" s="263">
        <f t="shared" si="1"/>
        <v>0</v>
      </c>
      <c r="L58" s="329"/>
      <c r="M58" s="329"/>
      <c r="N58" s="329"/>
      <c r="O58" s="329"/>
      <c r="P58" s="329"/>
      <c r="Q58" s="329"/>
      <c r="R58" s="329"/>
    </row>
    <row r="59" spans="1:18" x14ac:dyDescent="0.25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</row>
    <row r="60" spans="1:18" x14ac:dyDescent="0.25">
      <c r="A60" s="456" t="s">
        <v>112</v>
      </c>
      <c r="B60" s="451" t="s">
        <v>39</v>
      </c>
      <c r="C60" s="451" t="s">
        <v>113</v>
      </c>
      <c r="D60" s="451" t="s">
        <v>39</v>
      </c>
      <c r="E60" s="178" t="s">
        <v>43</v>
      </c>
      <c r="F60" s="178">
        <v>0</v>
      </c>
      <c r="G60" s="179">
        <v>255</v>
      </c>
      <c r="H60" s="180">
        <v>15</v>
      </c>
      <c r="I60" s="179">
        <f t="shared" ref="I60:I66" si="9">ROUND(G60-((G60*J60)/100),2)</f>
        <v>255</v>
      </c>
      <c r="J60" s="179">
        <f t="shared" ref="J60:J66" si="10">K$1</f>
        <v>0</v>
      </c>
      <c r="K60" s="179">
        <f t="shared" ref="K60:K66" si="11">ROUND((H60*I60),2)</f>
        <v>3825</v>
      </c>
      <c r="L60" s="329"/>
      <c r="M60" s="329"/>
      <c r="N60" s="329"/>
      <c r="O60" s="329"/>
      <c r="P60" s="329"/>
      <c r="Q60" s="329"/>
      <c r="R60" s="329"/>
    </row>
    <row r="61" spans="1:18" s="176" customFormat="1" x14ac:dyDescent="0.25">
      <c r="A61" s="480" t="s">
        <v>114</v>
      </c>
      <c r="B61" s="481" t="s">
        <v>39</v>
      </c>
      <c r="C61" s="450" t="s">
        <v>115</v>
      </c>
      <c r="D61" s="450" t="s">
        <v>39</v>
      </c>
      <c r="E61" s="394" t="s">
        <v>43</v>
      </c>
      <c r="F61" s="394">
        <v>0</v>
      </c>
      <c r="G61" s="192">
        <v>75</v>
      </c>
      <c r="H61" s="394">
        <f>H60</f>
        <v>15</v>
      </c>
      <c r="I61" s="192">
        <f t="shared" si="9"/>
        <v>75</v>
      </c>
      <c r="J61" s="192">
        <f t="shared" si="10"/>
        <v>0</v>
      </c>
      <c r="K61" s="192">
        <f t="shared" si="11"/>
        <v>1125</v>
      </c>
      <c r="L61" s="330"/>
      <c r="M61" s="185"/>
      <c r="N61" s="185"/>
      <c r="O61" s="185"/>
      <c r="P61" s="185"/>
      <c r="Q61" s="185"/>
      <c r="R61" s="185"/>
    </row>
    <row r="62" spans="1:18" s="176" customFormat="1" ht="15" customHeight="1" x14ac:dyDescent="0.25">
      <c r="A62" s="456" t="s">
        <v>117</v>
      </c>
      <c r="B62" s="451" t="s">
        <v>39</v>
      </c>
      <c r="C62" s="451" t="s">
        <v>118</v>
      </c>
      <c r="D62" s="451" t="s">
        <v>39</v>
      </c>
      <c r="E62" s="178" t="s">
        <v>43</v>
      </c>
      <c r="F62" s="178">
        <v>21</v>
      </c>
      <c r="G62" s="179">
        <v>575</v>
      </c>
      <c r="H62" s="180">
        <v>20</v>
      </c>
      <c r="I62" s="179">
        <f t="shared" si="9"/>
        <v>575</v>
      </c>
      <c r="J62" s="179">
        <f t="shared" si="10"/>
        <v>0</v>
      </c>
      <c r="K62" s="179">
        <f t="shared" si="11"/>
        <v>11500</v>
      </c>
      <c r="L62" s="330" t="s">
        <v>466</v>
      </c>
      <c r="M62" s="185"/>
      <c r="N62" s="185"/>
      <c r="O62" s="185"/>
      <c r="P62" s="185"/>
      <c r="Q62" s="185"/>
      <c r="R62" s="185"/>
    </row>
    <row r="63" spans="1:18" s="176" customFormat="1" x14ac:dyDescent="0.25">
      <c r="A63" s="392" t="s">
        <v>119</v>
      </c>
      <c r="B63" s="181"/>
      <c r="C63" s="390" t="s">
        <v>120</v>
      </c>
      <c r="D63" s="181"/>
      <c r="E63" s="178" t="s">
        <v>43</v>
      </c>
      <c r="F63" s="178">
        <v>21</v>
      </c>
      <c r="G63" s="179">
        <v>795</v>
      </c>
      <c r="H63" s="180">
        <v>0</v>
      </c>
      <c r="I63" s="179">
        <f t="shared" si="9"/>
        <v>795</v>
      </c>
      <c r="J63" s="179">
        <f t="shared" si="10"/>
        <v>0</v>
      </c>
      <c r="K63" s="179">
        <f t="shared" si="11"/>
        <v>0</v>
      </c>
      <c r="L63" s="330"/>
      <c r="M63" s="185"/>
      <c r="N63" s="185"/>
      <c r="O63" s="185"/>
      <c r="P63" s="185"/>
      <c r="Q63" s="185"/>
      <c r="R63" s="185"/>
    </row>
    <row r="64" spans="1:18" s="176" customFormat="1" x14ac:dyDescent="0.25">
      <c r="A64" s="456" t="s">
        <v>121</v>
      </c>
      <c r="B64" s="451" t="s">
        <v>39</v>
      </c>
      <c r="C64" s="451" t="s">
        <v>122</v>
      </c>
      <c r="D64" s="451" t="s">
        <v>39</v>
      </c>
      <c r="E64" s="178" t="s">
        <v>43</v>
      </c>
      <c r="F64" s="178">
        <v>0</v>
      </c>
      <c r="G64" s="179">
        <v>490</v>
      </c>
      <c r="H64" s="180">
        <v>1</v>
      </c>
      <c r="I64" s="179">
        <f t="shared" si="9"/>
        <v>490</v>
      </c>
      <c r="J64" s="179">
        <f t="shared" si="10"/>
        <v>0</v>
      </c>
      <c r="K64" s="179">
        <f t="shared" si="11"/>
        <v>490</v>
      </c>
      <c r="L64" s="330"/>
      <c r="M64" s="185"/>
      <c r="N64" s="185"/>
      <c r="O64" s="185"/>
      <c r="P64" s="185"/>
      <c r="Q64" s="185"/>
      <c r="R64" s="185"/>
    </row>
    <row r="65" spans="1:18" s="176" customFormat="1" hidden="1" x14ac:dyDescent="0.25">
      <c r="A65" s="456" t="s">
        <v>123</v>
      </c>
      <c r="B65" s="451" t="s">
        <v>39</v>
      </c>
      <c r="C65" s="451" t="s">
        <v>124</v>
      </c>
      <c r="D65" s="451" t="s">
        <v>39</v>
      </c>
      <c r="E65" s="178" t="s">
        <v>43</v>
      </c>
      <c r="F65" s="178">
        <v>0</v>
      </c>
      <c r="G65" s="179">
        <v>1395</v>
      </c>
      <c r="H65" s="180">
        <v>0</v>
      </c>
      <c r="I65" s="179">
        <f t="shared" si="9"/>
        <v>1395</v>
      </c>
      <c r="J65" s="179">
        <f t="shared" si="10"/>
        <v>0</v>
      </c>
      <c r="K65" s="179">
        <f t="shared" si="11"/>
        <v>0</v>
      </c>
      <c r="L65" s="330"/>
      <c r="M65" s="185"/>
      <c r="N65" s="185"/>
      <c r="O65" s="185"/>
      <c r="P65" s="185"/>
      <c r="Q65" s="185"/>
      <c r="R65" s="185"/>
    </row>
    <row r="66" spans="1:18" s="176" customFormat="1" hidden="1" x14ac:dyDescent="0.25">
      <c r="A66" s="480" t="s">
        <v>125</v>
      </c>
      <c r="B66" s="481" t="s">
        <v>39</v>
      </c>
      <c r="C66" s="450" t="s">
        <v>126</v>
      </c>
      <c r="D66" s="450" t="s">
        <v>39</v>
      </c>
      <c r="E66" s="394" t="s">
        <v>43</v>
      </c>
      <c r="F66" s="394">
        <v>0</v>
      </c>
      <c r="G66" s="192">
        <v>350</v>
      </c>
      <c r="H66" s="394">
        <f>H65</f>
        <v>0</v>
      </c>
      <c r="I66" s="192">
        <f t="shared" si="9"/>
        <v>350</v>
      </c>
      <c r="J66" s="192">
        <f t="shared" si="10"/>
        <v>0</v>
      </c>
      <c r="K66" s="192">
        <f t="shared" si="11"/>
        <v>0</v>
      </c>
      <c r="L66" s="330"/>
      <c r="M66" s="185"/>
      <c r="N66" s="185"/>
      <c r="O66" s="185"/>
      <c r="P66" s="185"/>
      <c r="Q66" s="185"/>
      <c r="R66" s="185"/>
    </row>
    <row r="67" spans="1:18" s="176" customFormat="1" hidden="1" x14ac:dyDescent="0.25">
      <c r="A67" s="452"/>
      <c r="B67" s="453"/>
      <c r="C67" s="454"/>
      <c r="D67" s="453"/>
      <c r="E67" s="193"/>
      <c r="F67" s="193"/>
      <c r="G67" s="194"/>
      <c r="H67" s="193"/>
      <c r="I67" s="194"/>
      <c r="J67" s="194"/>
      <c r="K67" s="175"/>
      <c r="L67" s="330"/>
      <c r="M67" s="185"/>
      <c r="N67" s="185"/>
      <c r="O67" s="185"/>
      <c r="P67" s="185"/>
      <c r="Q67" s="185"/>
      <c r="R67" s="185"/>
    </row>
    <row r="68" spans="1:18" s="176" customFormat="1" hidden="1" x14ac:dyDescent="0.25">
      <c r="A68" s="472" t="s">
        <v>127</v>
      </c>
      <c r="B68" s="473"/>
      <c r="C68" s="474" t="s">
        <v>128</v>
      </c>
      <c r="D68" s="475"/>
      <c r="E68" s="178" t="s">
        <v>43</v>
      </c>
      <c r="F68" s="178">
        <v>21</v>
      </c>
      <c r="G68" s="179">
        <v>2750</v>
      </c>
      <c r="H68" s="180">
        <v>0</v>
      </c>
      <c r="I68" s="179">
        <f t="shared" ref="I68:I70" si="12">ROUND(G68-((G68*J68)/100),2)</f>
        <v>2750</v>
      </c>
      <c r="J68" s="179">
        <f t="shared" ref="J68" si="13">K$1</f>
        <v>0</v>
      </c>
      <c r="K68" s="179">
        <f t="shared" ref="K68:K70" si="14">ROUND((H68*I68),2)</f>
        <v>0</v>
      </c>
      <c r="M68" s="185"/>
      <c r="N68" s="185"/>
      <c r="O68" s="185"/>
      <c r="P68" s="185"/>
      <c r="Q68" s="185"/>
      <c r="R68" s="185"/>
    </row>
    <row r="69" spans="1:18" s="176" customFormat="1" hidden="1" x14ac:dyDescent="0.25">
      <c r="A69" s="476" t="s">
        <v>129</v>
      </c>
      <c r="B69" s="477"/>
      <c r="C69" s="478" t="s">
        <v>130</v>
      </c>
      <c r="D69" s="479"/>
      <c r="E69" s="394">
        <v>12</v>
      </c>
      <c r="F69" s="394" t="s">
        <v>48</v>
      </c>
      <c r="G69" s="192">
        <v>220</v>
      </c>
      <c r="H69" s="394">
        <f>H68</f>
        <v>0</v>
      </c>
      <c r="I69" s="192">
        <f t="shared" si="12"/>
        <v>220</v>
      </c>
      <c r="J69" s="192">
        <f>$K$2</f>
        <v>0</v>
      </c>
      <c r="K69" s="192">
        <f t="shared" si="14"/>
        <v>0</v>
      </c>
      <c r="L69" s="330"/>
      <c r="M69" s="185"/>
      <c r="N69" s="185"/>
      <c r="O69" s="185"/>
      <c r="P69" s="185"/>
      <c r="Q69" s="185"/>
      <c r="R69" s="185"/>
    </row>
    <row r="70" spans="1:18" s="176" customFormat="1" hidden="1" x14ac:dyDescent="0.25">
      <c r="A70" s="476" t="s">
        <v>131</v>
      </c>
      <c r="B70" s="477"/>
      <c r="C70" s="478" t="s">
        <v>132</v>
      </c>
      <c r="D70" s="479"/>
      <c r="E70" s="394" t="s">
        <v>43</v>
      </c>
      <c r="F70" s="394">
        <v>21</v>
      </c>
      <c r="G70" s="192">
        <v>0</v>
      </c>
      <c r="H70" s="394">
        <f>H68</f>
        <v>0</v>
      </c>
      <c r="I70" s="192">
        <f t="shared" si="12"/>
        <v>0</v>
      </c>
      <c r="J70" s="192">
        <f t="shared" ref="J70" si="15">K$1</f>
        <v>0</v>
      </c>
      <c r="K70" s="192">
        <f t="shared" si="14"/>
        <v>0</v>
      </c>
      <c r="L70" s="330"/>
      <c r="M70" s="185"/>
      <c r="N70" s="185"/>
      <c r="O70" s="185"/>
      <c r="P70" s="185"/>
      <c r="Q70" s="185"/>
      <c r="R70" s="185"/>
    </row>
    <row r="71" spans="1:18" s="176" customFormat="1" hidden="1" x14ac:dyDescent="0.25">
      <c r="A71" s="452"/>
      <c r="B71" s="453"/>
      <c r="C71" s="454"/>
      <c r="D71" s="453"/>
      <c r="E71" s="193"/>
      <c r="F71" s="193"/>
      <c r="G71" s="194"/>
      <c r="H71" s="193"/>
      <c r="I71" s="194"/>
      <c r="J71" s="194"/>
      <c r="K71" s="175"/>
      <c r="L71" s="330"/>
      <c r="M71" s="185"/>
      <c r="N71" s="185"/>
      <c r="O71" s="185"/>
      <c r="P71" s="185"/>
      <c r="Q71" s="185"/>
      <c r="R71" s="185"/>
    </row>
    <row r="72" spans="1:18" s="176" customFormat="1" hidden="1" x14ac:dyDescent="0.25">
      <c r="A72" s="377" t="s">
        <v>133</v>
      </c>
      <c r="B72" s="378"/>
      <c r="C72" s="182" t="s">
        <v>134</v>
      </c>
      <c r="D72" s="378"/>
      <c r="E72" s="178" t="s">
        <v>43</v>
      </c>
      <c r="F72" s="178">
        <v>0</v>
      </c>
      <c r="G72" s="179">
        <v>1295</v>
      </c>
      <c r="H72" s="180">
        <v>0</v>
      </c>
      <c r="I72" s="179">
        <f t="shared" ref="I72:I77" si="16">ROUND(G72-((G72*J72)/100),2)</f>
        <v>1295</v>
      </c>
      <c r="J72" s="179">
        <f t="shared" ref="J72" si="17">K$1</f>
        <v>0</v>
      </c>
      <c r="K72" s="179">
        <f t="shared" ref="K72:K77" si="18">ROUND((H72*I72),2)</f>
        <v>0</v>
      </c>
      <c r="M72" s="185"/>
      <c r="N72" s="185"/>
      <c r="O72" s="185"/>
      <c r="P72" s="185"/>
      <c r="Q72" s="185"/>
      <c r="R72" s="185"/>
    </row>
    <row r="73" spans="1:18" s="205" customFormat="1" hidden="1" x14ac:dyDescent="0.25">
      <c r="A73" s="476" t="s">
        <v>135</v>
      </c>
      <c r="B73" s="477"/>
      <c r="C73" s="196" t="s">
        <v>136</v>
      </c>
      <c r="D73" s="196"/>
      <c r="E73" s="394">
        <v>12</v>
      </c>
      <c r="F73" s="394">
        <v>0</v>
      </c>
      <c r="G73" s="192">
        <v>104</v>
      </c>
      <c r="H73" s="394">
        <f>H72</f>
        <v>0</v>
      </c>
      <c r="I73" s="192">
        <f t="shared" si="16"/>
        <v>104</v>
      </c>
      <c r="J73" s="192">
        <f>$K$2</f>
        <v>0</v>
      </c>
      <c r="K73" s="192">
        <f t="shared" si="18"/>
        <v>0</v>
      </c>
      <c r="L73" s="330"/>
      <c r="M73" s="184"/>
      <c r="N73" s="184"/>
      <c r="O73" s="184"/>
      <c r="P73" s="184"/>
      <c r="Q73" s="184"/>
      <c r="R73" s="184"/>
    </row>
    <row r="74" spans="1:18" s="205" customFormat="1" hidden="1" x14ac:dyDescent="0.25">
      <c r="A74" s="480" t="s">
        <v>137</v>
      </c>
      <c r="B74" s="481"/>
      <c r="C74" s="196" t="s">
        <v>138</v>
      </c>
      <c r="D74" s="196"/>
      <c r="E74" s="394" t="s">
        <v>43</v>
      </c>
      <c r="F74" s="394">
        <v>0</v>
      </c>
      <c r="G74" s="192">
        <v>0</v>
      </c>
      <c r="H74" s="394">
        <f t="shared" ref="H74:H77" si="19">H73</f>
        <v>0</v>
      </c>
      <c r="I74" s="192">
        <f t="shared" si="16"/>
        <v>0</v>
      </c>
      <c r="J74" s="192">
        <f t="shared" ref="J74:J77" si="20">K$1</f>
        <v>0</v>
      </c>
      <c r="K74" s="192">
        <f t="shared" si="18"/>
        <v>0</v>
      </c>
      <c r="L74" s="330"/>
      <c r="M74" s="184"/>
      <c r="N74" s="184"/>
      <c r="O74" s="184"/>
      <c r="P74" s="184"/>
      <c r="Q74" s="184"/>
      <c r="R74" s="184"/>
    </row>
    <row r="75" spans="1:18" s="205" customFormat="1" hidden="1" x14ac:dyDescent="0.25">
      <c r="A75" s="480" t="s">
        <v>139</v>
      </c>
      <c r="B75" s="481"/>
      <c r="C75" s="196" t="s">
        <v>140</v>
      </c>
      <c r="D75" s="196"/>
      <c r="E75" s="394" t="s">
        <v>43</v>
      </c>
      <c r="F75" s="394">
        <v>0</v>
      </c>
      <c r="G75" s="192">
        <v>0</v>
      </c>
      <c r="H75" s="394">
        <f t="shared" si="19"/>
        <v>0</v>
      </c>
      <c r="I75" s="192">
        <f t="shared" si="16"/>
        <v>0</v>
      </c>
      <c r="J75" s="192">
        <f t="shared" si="20"/>
        <v>0</v>
      </c>
      <c r="K75" s="192">
        <f t="shared" si="18"/>
        <v>0</v>
      </c>
      <c r="L75" s="330"/>
      <c r="M75" s="184"/>
      <c r="N75" s="184"/>
      <c r="O75" s="184"/>
      <c r="P75" s="184"/>
      <c r="Q75" s="184"/>
      <c r="R75" s="184"/>
    </row>
    <row r="76" spans="1:18" s="205" customFormat="1" hidden="1" x14ac:dyDescent="0.25">
      <c r="A76" s="480" t="s">
        <v>141</v>
      </c>
      <c r="B76" s="481"/>
      <c r="C76" s="196" t="s">
        <v>142</v>
      </c>
      <c r="D76" s="196"/>
      <c r="E76" s="394" t="s">
        <v>43</v>
      </c>
      <c r="F76" s="394">
        <v>0</v>
      </c>
      <c r="G76" s="192">
        <v>0</v>
      </c>
      <c r="H76" s="394">
        <f t="shared" si="19"/>
        <v>0</v>
      </c>
      <c r="I76" s="192">
        <f t="shared" si="16"/>
        <v>0</v>
      </c>
      <c r="J76" s="192">
        <f t="shared" si="20"/>
        <v>0</v>
      </c>
      <c r="K76" s="192">
        <f t="shared" si="18"/>
        <v>0</v>
      </c>
      <c r="L76" s="330"/>
      <c r="M76" s="184"/>
      <c r="N76" s="184"/>
      <c r="O76" s="184"/>
      <c r="P76" s="184"/>
      <c r="Q76" s="184"/>
      <c r="R76" s="184"/>
    </row>
    <row r="77" spans="1:18" s="205" customFormat="1" hidden="1" x14ac:dyDescent="0.25">
      <c r="A77" s="480" t="s">
        <v>143</v>
      </c>
      <c r="B77" s="481"/>
      <c r="C77" s="196" t="s">
        <v>144</v>
      </c>
      <c r="D77" s="196"/>
      <c r="E77" s="394" t="s">
        <v>43</v>
      </c>
      <c r="F77" s="394">
        <v>0</v>
      </c>
      <c r="G77" s="192">
        <v>0</v>
      </c>
      <c r="H77" s="394">
        <f t="shared" si="19"/>
        <v>0</v>
      </c>
      <c r="I77" s="192">
        <f t="shared" si="16"/>
        <v>0</v>
      </c>
      <c r="J77" s="192">
        <f t="shared" si="20"/>
        <v>0</v>
      </c>
      <c r="K77" s="192">
        <f t="shared" si="18"/>
        <v>0</v>
      </c>
      <c r="L77" s="330"/>
      <c r="M77" s="184"/>
      <c r="N77" s="184"/>
      <c r="O77" s="184"/>
      <c r="P77" s="184"/>
      <c r="Q77" s="184"/>
      <c r="R77" s="184"/>
    </row>
    <row r="78" spans="1:18" s="205" customFormat="1" x14ac:dyDescent="0.25">
      <c r="A78" s="452"/>
      <c r="B78" s="453"/>
      <c r="C78" s="454"/>
      <c r="D78" s="453"/>
      <c r="E78" s="193"/>
      <c r="F78" s="193"/>
      <c r="G78" s="194"/>
      <c r="H78" s="193"/>
      <c r="I78" s="194"/>
      <c r="J78" s="194"/>
      <c r="K78" s="175"/>
      <c r="L78" s="330"/>
      <c r="M78" s="184"/>
      <c r="N78" s="184"/>
      <c r="O78" s="184"/>
      <c r="P78" s="184"/>
      <c r="Q78" s="184"/>
      <c r="R78" s="184"/>
    </row>
    <row r="79" spans="1:18" s="176" customFormat="1" x14ac:dyDescent="0.25">
      <c r="A79" s="456" t="s">
        <v>3</v>
      </c>
      <c r="B79" s="451" t="s">
        <v>39</v>
      </c>
      <c r="C79" s="451" t="s">
        <v>145</v>
      </c>
      <c r="D79" s="451" t="s">
        <v>39</v>
      </c>
      <c r="E79" s="178" t="s">
        <v>43</v>
      </c>
      <c r="F79" s="178">
        <v>0</v>
      </c>
      <c r="G79" s="179">
        <v>5400</v>
      </c>
      <c r="H79" s="180">
        <v>1</v>
      </c>
      <c r="I79" s="179">
        <f t="shared" ref="I79:I87" si="21">ROUND(G79-((G79*J79)/100),2)</f>
        <v>5400</v>
      </c>
      <c r="J79" s="179">
        <f t="shared" ref="J79" si="22">K$1</f>
        <v>0</v>
      </c>
      <c r="K79" s="179">
        <f t="shared" ref="K79:K87" si="23">ROUND((H79*I79),2)</f>
        <v>5400</v>
      </c>
      <c r="M79" s="185"/>
      <c r="N79" s="185"/>
      <c r="O79" s="185"/>
      <c r="P79" s="185"/>
      <c r="Q79" s="185"/>
      <c r="R79" s="185"/>
    </row>
    <row r="80" spans="1:18" s="205" customFormat="1" x14ac:dyDescent="0.25">
      <c r="A80" s="450" t="s">
        <v>146</v>
      </c>
      <c r="B80" s="450" t="s">
        <v>39</v>
      </c>
      <c r="C80" s="450" t="s">
        <v>147</v>
      </c>
      <c r="D80" s="450" t="s">
        <v>39</v>
      </c>
      <c r="E80" s="394">
        <v>36</v>
      </c>
      <c r="F80" s="394" t="s">
        <v>48</v>
      </c>
      <c r="G80" s="192">
        <v>449</v>
      </c>
      <c r="H80" s="394">
        <f>H79</f>
        <v>1</v>
      </c>
      <c r="I80" s="192">
        <f t="shared" si="21"/>
        <v>449</v>
      </c>
      <c r="J80" s="192">
        <f>$K$2</f>
        <v>0</v>
      </c>
      <c r="K80" s="192">
        <f t="shared" si="23"/>
        <v>449</v>
      </c>
      <c r="L80" s="330"/>
      <c r="M80" s="184"/>
      <c r="N80" s="184"/>
      <c r="O80" s="184"/>
      <c r="P80" s="184"/>
      <c r="Q80" s="184"/>
      <c r="R80" s="184"/>
    </row>
    <row r="81" spans="1:18" s="205" customFormat="1" x14ac:dyDescent="0.25">
      <c r="A81" s="450" t="s">
        <v>148</v>
      </c>
      <c r="B81" s="450" t="s">
        <v>39</v>
      </c>
      <c r="C81" s="450" t="s">
        <v>149</v>
      </c>
      <c r="D81" s="450" t="s">
        <v>39</v>
      </c>
      <c r="E81" s="394" t="s">
        <v>43</v>
      </c>
      <c r="F81" s="394">
        <v>0</v>
      </c>
      <c r="G81" s="192">
        <v>0</v>
      </c>
      <c r="H81" s="394">
        <f t="shared" ref="H81:H87" si="24">H80</f>
        <v>1</v>
      </c>
      <c r="I81" s="192">
        <f t="shared" si="21"/>
        <v>0</v>
      </c>
      <c r="J81" s="192">
        <f t="shared" ref="J81:J87" si="25">K$1</f>
        <v>0</v>
      </c>
      <c r="K81" s="192">
        <f t="shared" si="23"/>
        <v>0</v>
      </c>
      <c r="L81" s="330"/>
      <c r="M81" s="184"/>
      <c r="N81" s="184"/>
      <c r="O81" s="184"/>
      <c r="P81" s="184"/>
      <c r="Q81" s="184"/>
      <c r="R81" s="184"/>
    </row>
    <row r="82" spans="1:18" s="205" customFormat="1" x14ac:dyDescent="0.25">
      <c r="A82" s="450" t="s">
        <v>150</v>
      </c>
      <c r="B82" s="450" t="s">
        <v>39</v>
      </c>
      <c r="C82" s="450" t="s">
        <v>151</v>
      </c>
      <c r="D82" s="450" t="s">
        <v>39</v>
      </c>
      <c r="E82" s="394" t="s">
        <v>43</v>
      </c>
      <c r="F82" s="394">
        <v>0</v>
      </c>
      <c r="G82" s="192">
        <v>0</v>
      </c>
      <c r="H82" s="394">
        <f t="shared" si="24"/>
        <v>1</v>
      </c>
      <c r="I82" s="192">
        <f t="shared" si="21"/>
        <v>0</v>
      </c>
      <c r="J82" s="192">
        <f t="shared" si="25"/>
        <v>0</v>
      </c>
      <c r="K82" s="192">
        <f t="shared" si="23"/>
        <v>0</v>
      </c>
      <c r="L82" s="330"/>
      <c r="M82" s="184"/>
      <c r="N82" s="184"/>
      <c r="O82" s="184"/>
      <c r="P82" s="184"/>
      <c r="Q82" s="184"/>
      <c r="R82" s="184"/>
    </row>
    <row r="83" spans="1:18" s="205" customFormat="1" x14ac:dyDescent="0.25">
      <c r="A83" s="450" t="s">
        <v>139</v>
      </c>
      <c r="B83" s="450" t="s">
        <v>39</v>
      </c>
      <c r="C83" s="450" t="s">
        <v>140</v>
      </c>
      <c r="D83" s="450" t="s">
        <v>39</v>
      </c>
      <c r="E83" s="394" t="s">
        <v>43</v>
      </c>
      <c r="F83" s="394">
        <v>0</v>
      </c>
      <c r="G83" s="192">
        <v>0</v>
      </c>
      <c r="H83" s="394">
        <f t="shared" si="24"/>
        <v>1</v>
      </c>
      <c r="I83" s="192">
        <f t="shared" si="21"/>
        <v>0</v>
      </c>
      <c r="J83" s="192">
        <f t="shared" si="25"/>
        <v>0</v>
      </c>
      <c r="K83" s="192">
        <f t="shared" si="23"/>
        <v>0</v>
      </c>
      <c r="L83" s="330"/>
      <c r="M83" s="184"/>
      <c r="N83" s="184"/>
      <c r="O83" s="184"/>
      <c r="P83" s="184"/>
      <c r="Q83" s="184"/>
      <c r="R83" s="184"/>
    </row>
    <row r="84" spans="1:18" s="205" customFormat="1" x14ac:dyDescent="0.25">
      <c r="A84" s="450" t="s">
        <v>152</v>
      </c>
      <c r="B84" s="450" t="s">
        <v>39</v>
      </c>
      <c r="C84" s="450" t="s">
        <v>153</v>
      </c>
      <c r="D84" s="450" t="s">
        <v>39</v>
      </c>
      <c r="E84" s="394" t="s">
        <v>43</v>
      </c>
      <c r="F84" s="394">
        <v>0</v>
      </c>
      <c r="G84" s="192">
        <v>30</v>
      </c>
      <c r="H84" s="394">
        <f t="shared" si="24"/>
        <v>1</v>
      </c>
      <c r="I84" s="192">
        <f t="shared" si="21"/>
        <v>30</v>
      </c>
      <c r="J84" s="192">
        <f t="shared" si="25"/>
        <v>0</v>
      </c>
      <c r="K84" s="192">
        <f t="shared" si="23"/>
        <v>30</v>
      </c>
      <c r="L84" s="330"/>
      <c r="M84" s="184"/>
      <c r="N84" s="184"/>
      <c r="O84" s="184"/>
      <c r="P84" s="184"/>
      <c r="Q84" s="184"/>
      <c r="R84" s="184"/>
    </row>
    <row r="85" spans="1:18" s="205" customFormat="1" x14ac:dyDescent="0.25">
      <c r="A85" s="450" t="s">
        <v>154</v>
      </c>
      <c r="B85" s="450" t="s">
        <v>39</v>
      </c>
      <c r="C85" s="450" t="s">
        <v>155</v>
      </c>
      <c r="D85" s="450" t="s">
        <v>39</v>
      </c>
      <c r="E85" s="394" t="s">
        <v>43</v>
      </c>
      <c r="F85" s="394">
        <v>0</v>
      </c>
      <c r="G85" s="192">
        <v>0</v>
      </c>
      <c r="H85" s="394">
        <f t="shared" si="24"/>
        <v>1</v>
      </c>
      <c r="I85" s="192">
        <f t="shared" si="21"/>
        <v>0</v>
      </c>
      <c r="J85" s="192">
        <f t="shared" si="25"/>
        <v>0</v>
      </c>
      <c r="K85" s="192">
        <f t="shared" si="23"/>
        <v>0</v>
      </c>
      <c r="L85" s="330"/>
      <c r="M85" s="184"/>
      <c r="N85" s="184"/>
      <c r="O85" s="184"/>
      <c r="P85" s="184"/>
      <c r="Q85" s="184"/>
      <c r="R85" s="184"/>
    </row>
    <row r="86" spans="1:18" s="205" customFormat="1" x14ac:dyDescent="0.25">
      <c r="A86" s="450" t="s">
        <v>156</v>
      </c>
      <c r="B86" s="450" t="s">
        <v>39</v>
      </c>
      <c r="C86" s="450" t="s">
        <v>157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24"/>
        <v>1</v>
      </c>
      <c r="I86" s="192">
        <f t="shared" si="21"/>
        <v>0</v>
      </c>
      <c r="J86" s="192">
        <f t="shared" si="25"/>
        <v>0</v>
      </c>
      <c r="K86" s="192">
        <f t="shared" si="23"/>
        <v>0</v>
      </c>
      <c r="L86" s="330"/>
      <c r="M86" s="184"/>
      <c r="N86" s="184"/>
      <c r="O86" s="184"/>
      <c r="P86" s="184"/>
      <c r="Q86" s="184"/>
      <c r="R86" s="184"/>
    </row>
    <row r="87" spans="1:18" s="205" customFormat="1" x14ac:dyDescent="0.25">
      <c r="A87" s="450" t="s">
        <v>158</v>
      </c>
      <c r="B87" s="450" t="s">
        <v>39</v>
      </c>
      <c r="C87" s="450" t="s">
        <v>159</v>
      </c>
      <c r="D87" s="450" t="s">
        <v>39</v>
      </c>
      <c r="E87" s="394" t="s">
        <v>43</v>
      </c>
      <c r="F87" s="394">
        <v>0</v>
      </c>
      <c r="G87" s="192">
        <v>0</v>
      </c>
      <c r="H87" s="394">
        <f t="shared" si="24"/>
        <v>1</v>
      </c>
      <c r="I87" s="192">
        <f t="shared" si="21"/>
        <v>0</v>
      </c>
      <c r="J87" s="192">
        <f t="shared" si="25"/>
        <v>0</v>
      </c>
      <c r="K87" s="192">
        <f t="shared" si="23"/>
        <v>0</v>
      </c>
      <c r="L87" s="330"/>
      <c r="M87" s="184"/>
      <c r="N87" s="184"/>
      <c r="O87" s="184"/>
      <c r="P87" s="184"/>
      <c r="Q87" s="184"/>
      <c r="R87" s="184"/>
    </row>
    <row r="88" spans="1:18" s="205" customFormat="1" hidden="1" x14ac:dyDescent="0.25">
      <c r="A88" s="452"/>
      <c r="B88" s="453"/>
      <c r="C88" s="454"/>
      <c r="D88" s="453"/>
      <c r="E88" s="193"/>
      <c r="F88" s="193"/>
      <c r="G88" s="194"/>
      <c r="H88" s="193"/>
      <c r="I88" s="194"/>
      <c r="J88" s="194"/>
      <c r="K88" s="175"/>
      <c r="L88" s="330"/>
      <c r="M88" s="184"/>
      <c r="N88" s="184"/>
      <c r="O88" s="184"/>
      <c r="P88" s="184"/>
      <c r="Q88" s="184"/>
      <c r="R88" s="184"/>
    </row>
    <row r="89" spans="1:18" s="176" customFormat="1" hidden="1" x14ac:dyDescent="0.25">
      <c r="A89" s="456" t="s">
        <v>160</v>
      </c>
      <c r="B89" s="451"/>
      <c r="C89" s="456" t="s">
        <v>161</v>
      </c>
      <c r="D89" s="456"/>
      <c r="E89" s="178" t="s">
        <v>43</v>
      </c>
      <c r="F89" s="178" t="s">
        <v>48</v>
      </c>
      <c r="G89" s="179">
        <v>3990</v>
      </c>
      <c r="H89" s="180">
        <v>0</v>
      </c>
      <c r="I89" s="179">
        <f t="shared" ref="I89:I107" si="26">ROUND(G89-((G89*J89)/100),2)</f>
        <v>3990</v>
      </c>
      <c r="J89" s="179">
        <f t="shared" ref="J89" si="27">K$1</f>
        <v>0</v>
      </c>
      <c r="K89" s="179">
        <f t="shared" ref="K89:K107" si="28">ROUND((H89*I89),2)</f>
        <v>0</v>
      </c>
      <c r="M89" s="185"/>
      <c r="N89" s="185"/>
      <c r="O89" s="185"/>
      <c r="P89" s="185"/>
      <c r="Q89" s="185"/>
      <c r="R89" s="185"/>
    </row>
    <row r="90" spans="1:18" s="205" customFormat="1" hidden="1" x14ac:dyDescent="0.25">
      <c r="A90" s="482" t="s">
        <v>162</v>
      </c>
      <c r="B90" s="482"/>
      <c r="C90" s="450" t="s">
        <v>163</v>
      </c>
      <c r="D90" s="450"/>
      <c r="E90" s="394">
        <v>12</v>
      </c>
      <c r="F90" s="394" t="s">
        <v>48</v>
      </c>
      <c r="G90" s="192">
        <v>320</v>
      </c>
      <c r="H90" s="394">
        <f>H89</f>
        <v>0</v>
      </c>
      <c r="I90" s="192">
        <f t="shared" si="26"/>
        <v>320</v>
      </c>
      <c r="J90" s="192">
        <f>$K$2</f>
        <v>0</v>
      </c>
      <c r="K90" s="192">
        <f t="shared" si="28"/>
        <v>0</v>
      </c>
      <c r="L90" s="330"/>
      <c r="M90" s="184"/>
      <c r="N90" s="184"/>
      <c r="O90" s="184"/>
      <c r="P90" s="184"/>
      <c r="Q90" s="184"/>
      <c r="R90" s="184"/>
    </row>
    <row r="91" spans="1:18" s="315" customFormat="1" hidden="1" x14ac:dyDescent="0.25">
      <c r="A91" s="482" t="s">
        <v>164</v>
      </c>
      <c r="B91" s="482"/>
      <c r="C91" s="450" t="s">
        <v>165</v>
      </c>
      <c r="D91" s="450"/>
      <c r="E91" s="394" t="s">
        <v>43</v>
      </c>
      <c r="F91" s="394">
        <v>14</v>
      </c>
      <c r="G91" s="192">
        <v>0</v>
      </c>
      <c r="H91" s="394">
        <f t="shared" ref="H91:H107" si="29">H90</f>
        <v>0</v>
      </c>
      <c r="I91" s="192">
        <f t="shared" si="26"/>
        <v>0</v>
      </c>
      <c r="J91" s="192">
        <f t="shared" ref="J91:J93" si="30">K$1</f>
        <v>0</v>
      </c>
      <c r="K91" s="192">
        <f t="shared" si="28"/>
        <v>0</v>
      </c>
      <c r="L91" s="330"/>
      <c r="M91" s="184"/>
      <c r="N91" s="184"/>
      <c r="O91" s="184"/>
      <c r="P91" s="184"/>
      <c r="Q91" s="184"/>
      <c r="R91" s="184"/>
    </row>
    <row r="92" spans="1:18" s="315" customFormat="1" hidden="1" x14ac:dyDescent="0.25">
      <c r="A92" s="482" t="s">
        <v>166</v>
      </c>
      <c r="B92" s="482"/>
      <c r="C92" s="450" t="s">
        <v>167</v>
      </c>
      <c r="D92" s="450"/>
      <c r="E92" s="394" t="s">
        <v>43</v>
      </c>
      <c r="F92" s="394">
        <v>14</v>
      </c>
      <c r="G92" s="192">
        <v>0</v>
      </c>
      <c r="H92" s="394">
        <f t="shared" si="29"/>
        <v>0</v>
      </c>
      <c r="I92" s="192">
        <f t="shared" si="26"/>
        <v>0</v>
      </c>
      <c r="J92" s="192">
        <f t="shared" si="30"/>
        <v>0</v>
      </c>
      <c r="K92" s="192">
        <f t="shared" si="28"/>
        <v>0</v>
      </c>
      <c r="L92" s="330"/>
      <c r="M92" s="184"/>
      <c r="N92" s="184"/>
      <c r="O92" s="184"/>
      <c r="P92" s="184"/>
      <c r="Q92" s="184"/>
      <c r="R92" s="184"/>
    </row>
    <row r="93" spans="1:18" s="315" customFormat="1" hidden="1" x14ac:dyDescent="0.25">
      <c r="A93" s="482" t="s">
        <v>168</v>
      </c>
      <c r="B93" s="482"/>
      <c r="C93" s="450" t="s">
        <v>169</v>
      </c>
      <c r="D93" s="450"/>
      <c r="E93" s="394" t="s">
        <v>43</v>
      </c>
      <c r="F93" s="394">
        <v>14</v>
      </c>
      <c r="G93" s="192">
        <v>1500</v>
      </c>
      <c r="H93" s="394">
        <f t="shared" si="29"/>
        <v>0</v>
      </c>
      <c r="I93" s="192">
        <f t="shared" si="26"/>
        <v>1500</v>
      </c>
      <c r="J93" s="192">
        <f t="shared" si="30"/>
        <v>0</v>
      </c>
      <c r="K93" s="192">
        <f t="shared" si="28"/>
        <v>0</v>
      </c>
      <c r="L93" s="330"/>
      <c r="M93" s="184"/>
      <c r="N93" s="184"/>
      <c r="O93" s="184"/>
      <c r="P93" s="184"/>
      <c r="Q93" s="184"/>
      <c r="R93" s="184"/>
    </row>
    <row r="94" spans="1:18" s="315" customFormat="1" hidden="1" x14ac:dyDescent="0.25">
      <c r="A94" s="482" t="s">
        <v>170</v>
      </c>
      <c r="B94" s="482"/>
      <c r="C94" s="450" t="s">
        <v>171</v>
      </c>
      <c r="D94" s="450"/>
      <c r="E94" s="394">
        <v>12</v>
      </c>
      <c r="F94" s="394" t="s">
        <v>48</v>
      </c>
      <c r="G94" s="192">
        <v>259</v>
      </c>
      <c r="H94" s="394">
        <f t="shared" si="29"/>
        <v>0</v>
      </c>
      <c r="I94" s="192">
        <f t="shared" si="26"/>
        <v>259</v>
      </c>
      <c r="J94" s="192">
        <f>$K$2</f>
        <v>0</v>
      </c>
      <c r="K94" s="192">
        <f t="shared" si="28"/>
        <v>0</v>
      </c>
      <c r="L94" s="330"/>
      <c r="M94" s="184"/>
      <c r="N94" s="184"/>
      <c r="O94" s="184"/>
      <c r="P94" s="184"/>
      <c r="Q94" s="184"/>
      <c r="R94" s="184"/>
    </row>
    <row r="95" spans="1:18" s="315" customFormat="1" hidden="1" x14ac:dyDescent="0.25">
      <c r="A95" s="482" t="s">
        <v>172</v>
      </c>
      <c r="B95" s="482"/>
      <c r="C95" s="450" t="s">
        <v>173</v>
      </c>
      <c r="D95" s="450"/>
      <c r="E95" s="394" t="s">
        <v>43</v>
      </c>
      <c r="F95" s="394">
        <v>14</v>
      </c>
      <c r="G95" s="192">
        <v>99</v>
      </c>
      <c r="H95" s="394">
        <f t="shared" si="29"/>
        <v>0</v>
      </c>
      <c r="I95" s="192">
        <f t="shared" si="26"/>
        <v>99</v>
      </c>
      <c r="J95" s="192">
        <f t="shared" ref="J95:J107" si="31">K$1</f>
        <v>0</v>
      </c>
      <c r="K95" s="192">
        <f t="shared" si="28"/>
        <v>0</v>
      </c>
      <c r="L95" s="330"/>
      <c r="M95" s="184"/>
      <c r="N95" s="184"/>
      <c r="O95" s="184"/>
      <c r="P95" s="184"/>
      <c r="Q95" s="184"/>
      <c r="R95" s="184"/>
    </row>
    <row r="96" spans="1:18" s="315" customFormat="1" hidden="1" x14ac:dyDescent="0.25">
      <c r="A96" s="482" t="s">
        <v>174</v>
      </c>
      <c r="B96" s="482"/>
      <c r="C96" s="450" t="s">
        <v>175</v>
      </c>
      <c r="D96" s="450"/>
      <c r="E96" s="394" t="s">
        <v>43</v>
      </c>
      <c r="F96" s="394">
        <v>14</v>
      </c>
      <c r="G96" s="192">
        <v>0</v>
      </c>
      <c r="H96" s="394">
        <f t="shared" si="29"/>
        <v>0</v>
      </c>
      <c r="I96" s="192">
        <f t="shared" si="26"/>
        <v>0</v>
      </c>
      <c r="J96" s="192">
        <f t="shared" si="31"/>
        <v>0</v>
      </c>
      <c r="K96" s="192">
        <f t="shared" si="28"/>
        <v>0</v>
      </c>
      <c r="L96" s="330"/>
      <c r="M96" s="184"/>
      <c r="N96" s="184"/>
      <c r="O96" s="184"/>
      <c r="P96" s="184"/>
      <c r="Q96" s="184"/>
      <c r="R96" s="184"/>
    </row>
    <row r="97" spans="1:18" s="315" customFormat="1" hidden="1" x14ac:dyDescent="0.25">
      <c r="A97" s="482" t="s">
        <v>164</v>
      </c>
      <c r="B97" s="482"/>
      <c r="C97" s="450" t="s">
        <v>165</v>
      </c>
      <c r="D97" s="450"/>
      <c r="E97" s="394" t="s">
        <v>43</v>
      </c>
      <c r="F97" s="394">
        <v>14</v>
      </c>
      <c r="G97" s="192">
        <v>0</v>
      </c>
      <c r="H97" s="394">
        <f t="shared" si="29"/>
        <v>0</v>
      </c>
      <c r="I97" s="192">
        <f t="shared" si="26"/>
        <v>0</v>
      </c>
      <c r="J97" s="192">
        <f t="shared" si="31"/>
        <v>0</v>
      </c>
      <c r="K97" s="192">
        <f t="shared" si="28"/>
        <v>0</v>
      </c>
      <c r="L97" s="330"/>
      <c r="M97" s="184"/>
      <c r="N97" s="184"/>
      <c r="O97" s="184"/>
      <c r="P97" s="184"/>
      <c r="Q97" s="184"/>
      <c r="R97" s="184"/>
    </row>
    <row r="98" spans="1:18" s="205" customFormat="1" hidden="1" x14ac:dyDescent="0.25">
      <c r="A98" s="482" t="s">
        <v>176</v>
      </c>
      <c r="B98" s="482"/>
      <c r="C98" s="450" t="s">
        <v>177</v>
      </c>
      <c r="D98" s="450"/>
      <c r="E98" s="394" t="s">
        <v>43</v>
      </c>
      <c r="F98" s="394">
        <v>21</v>
      </c>
      <c r="G98" s="192">
        <v>0</v>
      </c>
      <c r="H98" s="394">
        <f t="shared" si="29"/>
        <v>0</v>
      </c>
      <c r="I98" s="192">
        <f t="shared" si="26"/>
        <v>0</v>
      </c>
      <c r="J98" s="192">
        <f t="shared" si="31"/>
        <v>0</v>
      </c>
      <c r="K98" s="192">
        <f t="shared" si="28"/>
        <v>0</v>
      </c>
      <c r="L98" s="330"/>
      <c r="M98" s="184"/>
      <c r="N98" s="184"/>
      <c r="O98" s="184"/>
      <c r="P98" s="184"/>
      <c r="Q98" s="184"/>
      <c r="R98" s="184"/>
    </row>
    <row r="99" spans="1:18" s="205" customFormat="1" hidden="1" x14ac:dyDescent="0.25">
      <c r="A99" s="480" t="s">
        <v>178</v>
      </c>
      <c r="B99" s="481"/>
      <c r="C99" s="448" t="s">
        <v>179</v>
      </c>
      <c r="D99" s="449"/>
      <c r="E99" s="394" t="s">
        <v>43</v>
      </c>
      <c r="F99" s="394" t="s">
        <v>48</v>
      </c>
      <c r="G99" s="192">
        <v>0</v>
      </c>
      <c r="H99" s="394">
        <f t="shared" si="29"/>
        <v>0</v>
      </c>
      <c r="I99" s="192">
        <f t="shared" si="26"/>
        <v>0</v>
      </c>
      <c r="J99" s="192">
        <f t="shared" si="31"/>
        <v>0</v>
      </c>
      <c r="K99" s="192">
        <f t="shared" si="28"/>
        <v>0</v>
      </c>
      <c r="L99" s="330"/>
      <c r="M99" s="184"/>
      <c r="N99" s="184"/>
      <c r="O99" s="184"/>
      <c r="P99" s="184"/>
      <c r="Q99" s="184"/>
      <c r="R99" s="184"/>
    </row>
    <row r="100" spans="1:18" s="205" customFormat="1" hidden="1" x14ac:dyDescent="0.25">
      <c r="A100" s="480" t="s">
        <v>180</v>
      </c>
      <c r="B100" s="481"/>
      <c r="C100" s="448" t="s">
        <v>181</v>
      </c>
      <c r="D100" s="449"/>
      <c r="E100" s="394" t="s">
        <v>43</v>
      </c>
      <c r="F100" s="394" t="s">
        <v>48</v>
      </c>
      <c r="G100" s="192">
        <v>0</v>
      </c>
      <c r="H100" s="394">
        <f t="shared" si="29"/>
        <v>0</v>
      </c>
      <c r="I100" s="192">
        <f t="shared" si="26"/>
        <v>0</v>
      </c>
      <c r="J100" s="192">
        <f t="shared" si="31"/>
        <v>0</v>
      </c>
      <c r="K100" s="192">
        <f t="shared" si="28"/>
        <v>0</v>
      </c>
      <c r="L100" s="330"/>
      <c r="M100" s="184"/>
      <c r="N100" s="184"/>
      <c r="O100" s="184"/>
      <c r="P100" s="184"/>
      <c r="Q100" s="184"/>
      <c r="R100" s="184"/>
    </row>
    <row r="101" spans="1:18" s="205" customFormat="1" hidden="1" x14ac:dyDescent="0.25">
      <c r="A101" s="480" t="s">
        <v>182</v>
      </c>
      <c r="B101" s="481"/>
      <c r="C101" s="448" t="s">
        <v>183</v>
      </c>
      <c r="D101" s="449"/>
      <c r="E101" s="394" t="s">
        <v>43</v>
      </c>
      <c r="F101" s="394">
        <v>14</v>
      </c>
      <c r="G101" s="192">
        <v>0</v>
      </c>
      <c r="H101" s="394">
        <f t="shared" si="29"/>
        <v>0</v>
      </c>
      <c r="I101" s="192">
        <f t="shared" si="26"/>
        <v>0</v>
      </c>
      <c r="J101" s="192">
        <f t="shared" si="31"/>
        <v>0</v>
      </c>
      <c r="K101" s="192">
        <f t="shared" si="28"/>
        <v>0</v>
      </c>
      <c r="L101" s="330"/>
      <c r="M101" s="184"/>
      <c r="N101" s="184"/>
      <c r="O101" s="184"/>
      <c r="P101" s="184"/>
      <c r="Q101" s="184"/>
      <c r="R101" s="184"/>
    </row>
    <row r="102" spans="1:18" s="205" customFormat="1" hidden="1" x14ac:dyDescent="0.25">
      <c r="A102" s="480" t="s">
        <v>184</v>
      </c>
      <c r="B102" s="481"/>
      <c r="C102" s="448" t="s">
        <v>185</v>
      </c>
      <c r="D102" s="449"/>
      <c r="E102" s="394" t="s">
        <v>43</v>
      </c>
      <c r="F102" s="394">
        <v>14</v>
      </c>
      <c r="G102" s="192">
        <v>0</v>
      </c>
      <c r="H102" s="394">
        <f t="shared" si="29"/>
        <v>0</v>
      </c>
      <c r="I102" s="192">
        <f t="shared" si="26"/>
        <v>0</v>
      </c>
      <c r="J102" s="192">
        <f t="shared" si="31"/>
        <v>0</v>
      </c>
      <c r="K102" s="192">
        <f t="shared" si="28"/>
        <v>0</v>
      </c>
      <c r="L102" s="330"/>
      <c r="M102" s="184"/>
      <c r="N102" s="184"/>
      <c r="O102" s="184"/>
      <c r="P102" s="184"/>
      <c r="Q102" s="184"/>
      <c r="R102" s="184"/>
    </row>
    <row r="103" spans="1:18" s="205" customFormat="1" hidden="1" x14ac:dyDescent="0.25">
      <c r="A103" s="480" t="s">
        <v>186</v>
      </c>
      <c r="B103" s="481"/>
      <c r="C103" s="448" t="s">
        <v>187</v>
      </c>
      <c r="D103" s="449"/>
      <c r="E103" s="394" t="s">
        <v>43</v>
      </c>
      <c r="F103" s="394">
        <v>14</v>
      </c>
      <c r="G103" s="192">
        <v>0</v>
      </c>
      <c r="H103" s="394">
        <f t="shared" si="29"/>
        <v>0</v>
      </c>
      <c r="I103" s="192">
        <f t="shared" si="26"/>
        <v>0</v>
      </c>
      <c r="J103" s="192">
        <f t="shared" si="31"/>
        <v>0</v>
      </c>
      <c r="K103" s="192">
        <f t="shared" si="28"/>
        <v>0</v>
      </c>
      <c r="L103" s="330"/>
      <c r="M103" s="184"/>
      <c r="N103" s="184"/>
      <c r="O103" s="184"/>
      <c r="P103" s="184"/>
      <c r="Q103" s="184"/>
      <c r="R103" s="184"/>
    </row>
    <row r="104" spans="1:18" s="205" customFormat="1" hidden="1" x14ac:dyDescent="0.25">
      <c r="A104" s="480" t="s">
        <v>188</v>
      </c>
      <c r="B104" s="481"/>
      <c r="C104" s="448" t="s">
        <v>189</v>
      </c>
      <c r="D104" s="449"/>
      <c r="E104" s="394" t="s">
        <v>43</v>
      </c>
      <c r="F104" s="394">
        <v>14</v>
      </c>
      <c r="G104" s="192">
        <v>0</v>
      </c>
      <c r="H104" s="394">
        <f t="shared" si="29"/>
        <v>0</v>
      </c>
      <c r="I104" s="192">
        <f t="shared" si="26"/>
        <v>0</v>
      </c>
      <c r="J104" s="192">
        <f t="shared" si="31"/>
        <v>0</v>
      </c>
      <c r="K104" s="192">
        <f t="shared" si="28"/>
        <v>0</v>
      </c>
      <c r="L104" s="330"/>
      <c r="M104" s="184"/>
      <c r="N104" s="184"/>
      <c r="O104" s="184"/>
      <c r="P104" s="184"/>
      <c r="Q104" s="184"/>
      <c r="R104" s="184"/>
    </row>
    <row r="105" spans="1:18" s="205" customFormat="1" hidden="1" x14ac:dyDescent="0.25">
      <c r="A105" s="480" t="s">
        <v>190</v>
      </c>
      <c r="B105" s="481"/>
      <c r="C105" s="448" t="s">
        <v>191</v>
      </c>
      <c r="D105" s="449"/>
      <c r="E105" s="394" t="s">
        <v>43</v>
      </c>
      <c r="F105" s="394">
        <v>21</v>
      </c>
      <c r="G105" s="192">
        <v>0</v>
      </c>
      <c r="H105" s="394">
        <f t="shared" si="29"/>
        <v>0</v>
      </c>
      <c r="I105" s="192">
        <f t="shared" si="26"/>
        <v>0</v>
      </c>
      <c r="J105" s="192">
        <f t="shared" si="31"/>
        <v>0</v>
      </c>
      <c r="K105" s="192">
        <f t="shared" si="28"/>
        <v>0</v>
      </c>
      <c r="L105" s="330"/>
      <c r="M105" s="184"/>
      <c r="N105" s="184"/>
      <c r="O105" s="184"/>
      <c r="P105" s="184"/>
      <c r="Q105" s="184"/>
      <c r="R105" s="184"/>
    </row>
    <row r="106" spans="1:18" s="205" customFormat="1" hidden="1" x14ac:dyDescent="0.25">
      <c r="A106" s="482" t="s">
        <v>192</v>
      </c>
      <c r="B106" s="482"/>
      <c r="C106" s="450" t="s">
        <v>193</v>
      </c>
      <c r="D106" s="450"/>
      <c r="E106" s="394" t="s">
        <v>43</v>
      </c>
      <c r="F106" s="394" t="s">
        <v>48</v>
      </c>
      <c r="G106" s="192">
        <v>60</v>
      </c>
      <c r="H106" s="394">
        <f t="shared" si="29"/>
        <v>0</v>
      </c>
      <c r="I106" s="192">
        <f t="shared" si="26"/>
        <v>60</v>
      </c>
      <c r="J106" s="192">
        <f t="shared" si="31"/>
        <v>0</v>
      </c>
      <c r="K106" s="192">
        <f t="shared" si="28"/>
        <v>0</v>
      </c>
      <c r="L106" s="330"/>
      <c r="M106" s="184"/>
      <c r="N106" s="184"/>
      <c r="O106" s="184"/>
      <c r="P106" s="184"/>
      <c r="Q106" s="184"/>
      <c r="R106" s="184"/>
    </row>
    <row r="107" spans="1:18" s="205" customFormat="1" hidden="1" x14ac:dyDescent="0.25">
      <c r="A107" s="482" t="s">
        <v>194</v>
      </c>
      <c r="B107" s="482"/>
      <c r="C107" s="450" t="s">
        <v>195</v>
      </c>
      <c r="D107" s="450"/>
      <c r="E107" s="394" t="s">
        <v>43</v>
      </c>
      <c r="F107" s="394" t="s">
        <v>48</v>
      </c>
      <c r="G107" s="192">
        <v>468</v>
      </c>
      <c r="H107" s="394">
        <f t="shared" si="29"/>
        <v>0</v>
      </c>
      <c r="I107" s="192">
        <f t="shared" si="26"/>
        <v>468</v>
      </c>
      <c r="J107" s="192">
        <f t="shared" si="31"/>
        <v>0</v>
      </c>
      <c r="K107" s="192">
        <f t="shared" si="28"/>
        <v>0</v>
      </c>
      <c r="L107" s="330"/>
      <c r="M107" s="184"/>
      <c r="N107" s="184"/>
      <c r="O107" s="184"/>
      <c r="P107" s="184"/>
      <c r="Q107" s="184"/>
      <c r="R107" s="184"/>
    </row>
    <row r="108" spans="1:18" s="205" customFormat="1" hidden="1" x14ac:dyDescent="0.25">
      <c r="A108" s="452"/>
      <c r="B108" s="453"/>
      <c r="C108" s="454"/>
      <c r="D108" s="453"/>
      <c r="E108" s="193"/>
      <c r="F108" s="193"/>
      <c r="G108" s="194"/>
      <c r="H108" s="193"/>
      <c r="I108" s="194"/>
      <c r="J108" s="194"/>
      <c r="K108" s="175"/>
      <c r="L108" s="330"/>
      <c r="M108" s="184"/>
      <c r="N108" s="184"/>
      <c r="O108" s="184"/>
      <c r="P108" s="184"/>
      <c r="Q108" s="184"/>
      <c r="R108" s="184"/>
    </row>
    <row r="109" spans="1:18" s="176" customFormat="1" hidden="1" x14ac:dyDescent="0.25">
      <c r="A109" s="472" t="s">
        <v>196</v>
      </c>
      <c r="B109" s="473"/>
      <c r="C109" s="472" t="s">
        <v>197</v>
      </c>
      <c r="D109" s="473"/>
      <c r="E109" s="178" t="s">
        <v>43</v>
      </c>
      <c r="F109" s="178">
        <v>14</v>
      </c>
      <c r="G109" s="179">
        <v>11900</v>
      </c>
      <c r="H109" s="180">
        <v>0</v>
      </c>
      <c r="I109" s="179">
        <f t="shared" ref="I109:I135" si="32">ROUND(G109-((G109*J109)/100),2)</f>
        <v>11900</v>
      </c>
      <c r="J109" s="179">
        <f t="shared" ref="J109" si="33">K$1</f>
        <v>0</v>
      </c>
      <c r="K109" s="179">
        <f t="shared" ref="K109:K135" si="34">ROUND((H109*I109),2)</f>
        <v>0</v>
      </c>
      <c r="M109" s="185"/>
      <c r="N109" s="185"/>
      <c r="O109" s="185"/>
      <c r="P109" s="185"/>
      <c r="Q109" s="185"/>
      <c r="R109" s="185"/>
    </row>
    <row r="110" spans="1:18" s="205" customFormat="1" hidden="1" x14ac:dyDescent="0.25">
      <c r="A110" s="476" t="s">
        <v>198</v>
      </c>
      <c r="B110" s="477"/>
      <c r="C110" s="478" t="s">
        <v>199</v>
      </c>
      <c r="D110" s="479"/>
      <c r="E110" s="394">
        <v>12</v>
      </c>
      <c r="F110" s="394" t="s">
        <v>48</v>
      </c>
      <c r="G110" s="192">
        <v>1071</v>
      </c>
      <c r="H110" s="394">
        <f>H109</f>
        <v>0</v>
      </c>
      <c r="I110" s="192">
        <f t="shared" si="32"/>
        <v>1071</v>
      </c>
      <c r="J110" s="192">
        <f>$K$2</f>
        <v>0</v>
      </c>
      <c r="K110" s="192">
        <f t="shared" si="34"/>
        <v>0</v>
      </c>
      <c r="L110" s="330"/>
      <c r="M110" s="184"/>
      <c r="N110" s="184"/>
      <c r="O110" s="184"/>
      <c r="P110" s="184"/>
      <c r="Q110" s="184"/>
      <c r="R110" s="184"/>
    </row>
    <row r="111" spans="1:18" s="205" customFormat="1" hidden="1" x14ac:dyDescent="0.25">
      <c r="A111" s="476" t="s">
        <v>200</v>
      </c>
      <c r="B111" s="477"/>
      <c r="C111" s="478" t="s">
        <v>201</v>
      </c>
      <c r="D111" s="479"/>
      <c r="E111" s="394" t="s">
        <v>43</v>
      </c>
      <c r="F111" s="394">
        <v>14</v>
      </c>
      <c r="G111" s="192">
        <v>30</v>
      </c>
      <c r="H111" s="394">
        <f t="shared" ref="H111:H135" si="35">H110</f>
        <v>0</v>
      </c>
      <c r="I111" s="192">
        <f t="shared" si="32"/>
        <v>30</v>
      </c>
      <c r="J111" s="192">
        <f t="shared" ref="J111:J113" si="36">K$1</f>
        <v>0</v>
      </c>
      <c r="K111" s="192">
        <f t="shared" si="34"/>
        <v>0</v>
      </c>
      <c r="L111" s="330"/>
      <c r="M111" s="184"/>
      <c r="N111" s="184"/>
      <c r="O111" s="184"/>
      <c r="P111" s="184"/>
      <c r="Q111" s="184"/>
      <c r="R111" s="184"/>
    </row>
    <row r="112" spans="1:18" s="205" customFormat="1" hidden="1" x14ac:dyDescent="0.25">
      <c r="A112" s="476" t="s">
        <v>164</v>
      </c>
      <c r="B112" s="477"/>
      <c r="C112" s="478" t="s">
        <v>165</v>
      </c>
      <c r="D112" s="479"/>
      <c r="E112" s="394" t="s">
        <v>43</v>
      </c>
      <c r="F112" s="394">
        <v>14</v>
      </c>
      <c r="G112" s="192">
        <v>0</v>
      </c>
      <c r="H112" s="394">
        <f t="shared" si="35"/>
        <v>0</v>
      </c>
      <c r="I112" s="192">
        <f t="shared" si="32"/>
        <v>0</v>
      </c>
      <c r="J112" s="192">
        <f t="shared" si="36"/>
        <v>0</v>
      </c>
      <c r="K112" s="192">
        <f t="shared" si="34"/>
        <v>0</v>
      </c>
      <c r="L112" s="330"/>
      <c r="M112" s="184"/>
      <c r="N112" s="184"/>
      <c r="O112" s="184"/>
      <c r="P112" s="184"/>
      <c r="Q112" s="184"/>
      <c r="R112" s="184"/>
    </row>
    <row r="113" spans="1:18" s="315" customFormat="1" hidden="1" x14ac:dyDescent="0.25">
      <c r="A113" s="476" t="s">
        <v>202</v>
      </c>
      <c r="B113" s="477"/>
      <c r="C113" s="478" t="s">
        <v>203</v>
      </c>
      <c r="D113" s="479"/>
      <c r="E113" s="394" t="s">
        <v>43</v>
      </c>
      <c r="F113" s="394">
        <v>14</v>
      </c>
      <c r="G113" s="192">
        <v>468</v>
      </c>
      <c r="H113" s="394">
        <f t="shared" si="35"/>
        <v>0</v>
      </c>
      <c r="I113" s="192">
        <f t="shared" si="32"/>
        <v>468</v>
      </c>
      <c r="J113" s="192">
        <f t="shared" si="36"/>
        <v>0</v>
      </c>
      <c r="K113" s="192">
        <f t="shared" si="34"/>
        <v>0</v>
      </c>
      <c r="L113" s="330"/>
      <c r="M113" s="184"/>
      <c r="N113" s="184"/>
      <c r="O113" s="184"/>
      <c r="P113" s="184"/>
      <c r="Q113" s="184"/>
      <c r="R113" s="184"/>
    </row>
    <row r="114" spans="1:18" s="315" customFormat="1" hidden="1" x14ac:dyDescent="0.25">
      <c r="A114" s="476" t="s">
        <v>204</v>
      </c>
      <c r="B114" s="477"/>
      <c r="C114" s="478" t="s">
        <v>205</v>
      </c>
      <c r="D114" s="479"/>
      <c r="E114" s="394">
        <v>12</v>
      </c>
      <c r="F114" s="394" t="s">
        <v>48</v>
      </c>
      <c r="G114" s="192">
        <v>42</v>
      </c>
      <c r="H114" s="394">
        <f t="shared" si="35"/>
        <v>0</v>
      </c>
      <c r="I114" s="192">
        <f t="shared" si="32"/>
        <v>42</v>
      </c>
      <c r="J114" s="192">
        <f>$K$2</f>
        <v>0</v>
      </c>
      <c r="K114" s="192">
        <f t="shared" si="34"/>
        <v>0</v>
      </c>
      <c r="L114" s="330"/>
      <c r="M114" s="184"/>
      <c r="N114" s="184"/>
      <c r="O114" s="184"/>
      <c r="P114" s="184"/>
      <c r="Q114" s="184"/>
      <c r="R114" s="184"/>
    </row>
    <row r="115" spans="1:18" s="315" customFormat="1" hidden="1" x14ac:dyDescent="0.25">
      <c r="A115" s="476" t="s">
        <v>168</v>
      </c>
      <c r="B115" s="477"/>
      <c r="C115" s="478" t="s">
        <v>169</v>
      </c>
      <c r="D115" s="479"/>
      <c r="E115" s="394" t="s">
        <v>43</v>
      </c>
      <c r="F115" s="394">
        <v>14</v>
      </c>
      <c r="G115" s="192">
        <v>1500</v>
      </c>
      <c r="H115" s="394">
        <f t="shared" si="35"/>
        <v>0</v>
      </c>
      <c r="I115" s="192">
        <f t="shared" si="32"/>
        <v>1500</v>
      </c>
      <c r="J115" s="192">
        <f t="shared" ref="J115" si="37">K$1</f>
        <v>0</v>
      </c>
      <c r="K115" s="192">
        <f t="shared" si="34"/>
        <v>0</v>
      </c>
      <c r="L115" s="330"/>
      <c r="M115" s="184"/>
      <c r="N115" s="184"/>
      <c r="O115" s="184"/>
      <c r="P115" s="184"/>
      <c r="Q115" s="184"/>
      <c r="R115" s="184"/>
    </row>
    <row r="116" spans="1:18" s="315" customFormat="1" hidden="1" x14ac:dyDescent="0.25">
      <c r="A116" s="476" t="s">
        <v>170</v>
      </c>
      <c r="B116" s="477"/>
      <c r="C116" s="478" t="s">
        <v>171</v>
      </c>
      <c r="D116" s="479"/>
      <c r="E116" s="394">
        <v>12</v>
      </c>
      <c r="F116" s="394" t="s">
        <v>48</v>
      </c>
      <c r="G116" s="192">
        <v>259</v>
      </c>
      <c r="H116" s="394">
        <f t="shared" si="35"/>
        <v>0</v>
      </c>
      <c r="I116" s="192">
        <f t="shared" si="32"/>
        <v>259</v>
      </c>
      <c r="J116" s="192">
        <f>$K$2</f>
        <v>0</v>
      </c>
      <c r="K116" s="192">
        <f t="shared" si="34"/>
        <v>0</v>
      </c>
      <c r="L116" s="330"/>
      <c r="M116" s="184"/>
      <c r="N116" s="184"/>
      <c r="O116" s="184"/>
      <c r="P116" s="184"/>
      <c r="Q116" s="184"/>
      <c r="R116" s="184"/>
    </row>
    <row r="117" spans="1:18" s="315" customFormat="1" hidden="1" x14ac:dyDescent="0.25">
      <c r="A117" s="476" t="s">
        <v>172</v>
      </c>
      <c r="B117" s="477"/>
      <c r="C117" s="478" t="s">
        <v>173</v>
      </c>
      <c r="D117" s="479"/>
      <c r="E117" s="394" t="s">
        <v>43</v>
      </c>
      <c r="F117" s="394">
        <v>14</v>
      </c>
      <c r="G117" s="192">
        <v>99</v>
      </c>
      <c r="H117" s="394">
        <f t="shared" si="35"/>
        <v>0</v>
      </c>
      <c r="I117" s="192">
        <f t="shared" si="32"/>
        <v>99</v>
      </c>
      <c r="J117" s="192">
        <f t="shared" ref="J117:J135" si="38">K$1</f>
        <v>0</v>
      </c>
      <c r="K117" s="192">
        <f t="shared" si="34"/>
        <v>0</v>
      </c>
      <c r="L117" s="330"/>
      <c r="M117" s="184"/>
      <c r="N117" s="184"/>
      <c r="O117" s="184"/>
      <c r="P117" s="184"/>
      <c r="Q117" s="184"/>
      <c r="R117" s="184"/>
    </row>
    <row r="118" spans="1:18" s="315" customFormat="1" hidden="1" x14ac:dyDescent="0.25">
      <c r="A118" s="476" t="s">
        <v>206</v>
      </c>
      <c r="B118" s="477"/>
      <c r="C118" s="478" t="s">
        <v>207</v>
      </c>
      <c r="D118" s="479"/>
      <c r="E118" s="394" t="s">
        <v>43</v>
      </c>
      <c r="F118" s="394">
        <v>14</v>
      </c>
      <c r="G118" s="192">
        <v>499</v>
      </c>
      <c r="H118" s="394">
        <f t="shared" si="35"/>
        <v>0</v>
      </c>
      <c r="I118" s="192">
        <f t="shared" si="32"/>
        <v>499</v>
      </c>
      <c r="J118" s="192">
        <f t="shared" si="38"/>
        <v>0</v>
      </c>
      <c r="K118" s="192">
        <f t="shared" si="34"/>
        <v>0</v>
      </c>
      <c r="L118" s="330"/>
      <c r="M118" s="184"/>
      <c r="N118" s="184"/>
      <c r="O118" s="184"/>
      <c r="P118" s="184"/>
      <c r="Q118" s="184"/>
      <c r="R118" s="184"/>
    </row>
    <row r="119" spans="1:18" s="315" customFormat="1" hidden="1" x14ac:dyDescent="0.25">
      <c r="A119" s="476" t="s">
        <v>208</v>
      </c>
      <c r="B119" s="477"/>
      <c r="C119" s="478" t="s">
        <v>209</v>
      </c>
      <c r="D119" s="479"/>
      <c r="E119" s="394" t="s">
        <v>43</v>
      </c>
      <c r="F119" s="394">
        <v>14</v>
      </c>
      <c r="G119" s="192">
        <v>0</v>
      </c>
      <c r="H119" s="394">
        <f t="shared" si="35"/>
        <v>0</v>
      </c>
      <c r="I119" s="192">
        <f t="shared" si="32"/>
        <v>0</v>
      </c>
      <c r="J119" s="192">
        <f t="shared" si="38"/>
        <v>0</v>
      </c>
      <c r="K119" s="192">
        <f t="shared" si="34"/>
        <v>0</v>
      </c>
      <c r="L119" s="330"/>
      <c r="M119" s="184"/>
      <c r="N119" s="184"/>
      <c r="O119" s="184"/>
      <c r="P119" s="184"/>
      <c r="Q119" s="184"/>
      <c r="R119" s="184"/>
    </row>
    <row r="120" spans="1:18" s="205" customFormat="1" hidden="1" x14ac:dyDescent="0.25">
      <c r="A120" s="476" t="s">
        <v>210</v>
      </c>
      <c r="B120" s="477"/>
      <c r="C120" s="478" t="s">
        <v>211</v>
      </c>
      <c r="D120" s="479"/>
      <c r="E120" s="394" t="s">
        <v>43</v>
      </c>
      <c r="F120" s="394">
        <v>14</v>
      </c>
      <c r="G120" s="192">
        <v>0</v>
      </c>
      <c r="H120" s="394">
        <f t="shared" si="35"/>
        <v>0</v>
      </c>
      <c r="I120" s="192">
        <f t="shared" si="32"/>
        <v>0</v>
      </c>
      <c r="J120" s="192">
        <f t="shared" si="38"/>
        <v>0</v>
      </c>
      <c r="K120" s="192">
        <f t="shared" si="34"/>
        <v>0</v>
      </c>
      <c r="L120" s="330"/>
      <c r="M120" s="184"/>
      <c r="N120" s="184"/>
      <c r="O120" s="184"/>
      <c r="P120" s="184"/>
      <c r="Q120" s="184"/>
      <c r="R120" s="184"/>
    </row>
    <row r="121" spans="1:18" s="205" customFormat="1" hidden="1" x14ac:dyDescent="0.25">
      <c r="A121" s="476" t="s">
        <v>212</v>
      </c>
      <c r="B121" s="477"/>
      <c r="C121" s="478" t="s">
        <v>213</v>
      </c>
      <c r="D121" s="479"/>
      <c r="E121" s="394" t="s">
        <v>43</v>
      </c>
      <c r="F121" s="394">
        <v>14</v>
      </c>
      <c r="G121" s="192">
        <v>0</v>
      </c>
      <c r="H121" s="394">
        <f t="shared" si="35"/>
        <v>0</v>
      </c>
      <c r="I121" s="192">
        <f t="shared" si="32"/>
        <v>0</v>
      </c>
      <c r="J121" s="192">
        <f t="shared" si="38"/>
        <v>0</v>
      </c>
      <c r="K121" s="192">
        <f t="shared" si="34"/>
        <v>0</v>
      </c>
      <c r="L121" s="330"/>
      <c r="M121" s="184"/>
      <c r="N121" s="184"/>
      <c r="O121" s="184"/>
      <c r="P121" s="184"/>
      <c r="Q121" s="184"/>
      <c r="R121" s="184"/>
    </row>
    <row r="122" spans="1:18" s="205" customFormat="1" hidden="1" x14ac:dyDescent="0.25">
      <c r="A122" s="476" t="s">
        <v>214</v>
      </c>
      <c r="B122" s="477"/>
      <c r="C122" s="478" t="s">
        <v>215</v>
      </c>
      <c r="D122" s="479"/>
      <c r="E122" s="394" t="s">
        <v>43</v>
      </c>
      <c r="F122" s="394">
        <v>14</v>
      </c>
      <c r="G122" s="192">
        <v>0</v>
      </c>
      <c r="H122" s="394">
        <f t="shared" si="35"/>
        <v>0</v>
      </c>
      <c r="I122" s="192">
        <f t="shared" si="32"/>
        <v>0</v>
      </c>
      <c r="J122" s="192">
        <f t="shared" si="38"/>
        <v>0</v>
      </c>
      <c r="K122" s="192">
        <f t="shared" si="34"/>
        <v>0</v>
      </c>
      <c r="L122" s="330"/>
      <c r="M122" s="184"/>
      <c r="N122" s="184"/>
      <c r="O122" s="184"/>
      <c r="P122" s="184"/>
      <c r="Q122" s="184"/>
      <c r="R122" s="184"/>
    </row>
    <row r="123" spans="1:18" s="205" customFormat="1" hidden="1" x14ac:dyDescent="0.25">
      <c r="A123" s="476" t="s">
        <v>216</v>
      </c>
      <c r="B123" s="477"/>
      <c r="C123" s="478" t="s">
        <v>217</v>
      </c>
      <c r="D123" s="479"/>
      <c r="E123" s="394" t="s">
        <v>43</v>
      </c>
      <c r="F123" s="394">
        <v>14</v>
      </c>
      <c r="G123" s="192">
        <v>0</v>
      </c>
      <c r="H123" s="394">
        <f t="shared" si="35"/>
        <v>0</v>
      </c>
      <c r="I123" s="192">
        <f t="shared" si="32"/>
        <v>0</v>
      </c>
      <c r="J123" s="192">
        <f t="shared" si="38"/>
        <v>0</v>
      </c>
      <c r="K123" s="192">
        <f t="shared" si="34"/>
        <v>0</v>
      </c>
      <c r="L123" s="330"/>
      <c r="M123" s="184"/>
      <c r="N123" s="184"/>
      <c r="O123" s="184"/>
      <c r="P123" s="184"/>
      <c r="Q123" s="184"/>
      <c r="R123" s="184"/>
    </row>
    <row r="124" spans="1:18" s="205" customFormat="1" hidden="1" x14ac:dyDescent="0.25">
      <c r="A124" s="476" t="s">
        <v>164</v>
      </c>
      <c r="B124" s="477"/>
      <c r="C124" s="478" t="s">
        <v>165</v>
      </c>
      <c r="D124" s="479"/>
      <c r="E124" s="394" t="s">
        <v>43</v>
      </c>
      <c r="F124" s="394">
        <v>14</v>
      </c>
      <c r="G124" s="192">
        <v>0</v>
      </c>
      <c r="H124" s="394">
        <f t="shared" si="35"/>
        <v>0</v>
      </c>
      <c r="I124" s="192">
        <f t="shared" si="32"/>
        <v>0</v>
      </c>
      <c r="J124" s="192">
        <f t="shared" si="38"/>
        <v>0</v>
      </c>
      <c r="K124" s="192">
        <f t="shared" si="34"/>
        <v>0</v>
      </c>
      <c r="L124" s="330"/>
      <c r="M124" s="184"/>
      <c r="N124" s="184"/>
      <c r="O124" s="184"/>
      <c r="P124" s="184"/>
      <c r="Q124" s="184"/>
      <c r="R124" s="184"/>
    </row>
    <row r="125" spans="1:18" s="205" customFormat="1" hidden="1" x14ac:dyDescent="0.25">
      <c r="A125" s="476" t="s">
        <v>218</v>
      </c>
      <c r="B125" s="477"/>
      <c r="C125" s="478" t="s">
        <v>219</v>
      </c>
      <c r="D125" s="479"/>
      <c r="E125" s="394" t="s">
        <v>43</v>
      </c>
      <c r="F125" s="394">
        <v>14</v>
      </c>
      <c r="G125" s="192">
        <v>0</v>
      </c>
      <c r="H125" s="394">
        <f t="shared" si="35"/>
        <v>0</v>
      </c>
      <c r="I125" s="192">
        <f t="shared" si="32"/>
        <v>0</v>
      </c>
      <c r="J125" s="192">
        <f t="shared" si="38"/>
        <v>0</v>
      </c>
      <c r="K125" s="192">
        <f t="shared" si="34"/>
        <v>0</v>
      </c>
      <c r="L125" s="330"/>
      <c r="M125" s="184"/>
      <c r="N125" s="184"/>
      <c r="O125" s="184"/>
      <c r="P125" s="184"/>
      <c r="Q125" s="184"/>
      <c r="R125" s="184"/>
    </row>
    <row r="126" spans="1:18" s="205" customFormat="1" hidden="1" x14ac:dyDescent="0.25">
      <c r="A126" s="476" t="s">
        <v>220</v>
      </c>
      <c r="B126" s="477"/>
      <c r="C126" s="478" t="s">
        <v>221</v>
      </c>
      <c r="D126" s="479"/>
      <c r="E126" s="394" t="s">
        <v>43</v>
      </c>
      <c r="F126" s="394">
        <v>14</v>
      </c>
      <c r="G126" s="192">
        <v>0</v>
      </c>
      <c r="H126" s="394">
        <f t="shared" si="35"/>
        <v>0</v>
      </c>
      <c r="I126" s="192">
        <f t="shared" si="32"/>
        <v>0</v>
      </c>
      <c r="J126" s="192">
        <f t="shared" si="38"/>
        <v>0</v>
      </c>
      <c r="K126" s="192">
        <f t="shared" si="34"/>
        <v>0</v>
      </c>
      <c r="L126" s="330"/>
      <c r="M126" s="184"/>
      <c r="N126" s="184"/>
      <c r="O126" s="184"/>
      <c r="P126" s="184"/>
      <c r="Q126" s="184"/>
      <c r="R126" s="184"/>
    </row>
    <row r="127" spans="1:18" s="205" customFormat="1" hidden="1" x14ac:dyDescent="0.25">
      <c r="A127" s="476" t="s">
        <v>222</v>
      </c>
      <c r="B127" s="477"/>
      <c r="C127" s="478" t="s">
        <v>223</v>
      </c>
      <c r="D127" s="479"/>
      <c r="E127" s="394" t="s">
        <v>43</v>
      </c>
      <c r="F127" s="394">
        <v>14</v>
      </c>
      <c r="G127" s="192">
        <v>0</v>
      </c>
      <c r="H127" s="394">
        <f t="shared" si="35"/>
        <v>0</v>
      </c>
      <c r="I127" s="192">
        <f t="shared" si="32"/>
        <v>0</v>
      </c>
      <c r="J127" s="192">
        <f t="shared" si="38"/>
        <v>0</v>
      </c>
      <c r="K127" s="192">
        <f t="shared" si="34"/>
        <v>0</v>
      </c>
      <c r="L127" s="330"/>
      <c r="M127" s="184"/>
      <c r="N127" s="184"/>
      <c r="O127" s="184"/>
      <c r="P127" s="184"/>
      <c r="Q127" s="184"/>
      <c r="R127" s="184"/>
    </row>
    <row r="128" spans="1:18" s="205" customFormat="1" hidden="1" x14ac:dyDescent="0.25">
      <c r="A128" s="476" t="s">
        <v>224</v>
      </c>
      <c r="B128" s="477"/>
      <c r="C128" s="478" t="s">
        <v>225</v>
      </c>
      <c r="D128" s="479"/>
      <c r="E128" s="394" t="s">
        <v>43</v>
      </c>
      <c r="F128" s="394">
        <v>14</v>
      </c>
      <c r="G128" s="192">
        <v>0</v>
      </c>
      <c r="H128" s="394">
        <f t="shared" si="35"/>
        <v>0</v>
      </c>
      <c r="I128" s="192">
        <f t="shared" si="32"/>
        <v>0</v>
      </c>
      <c r="J128" s="192">
        <f t="shared" si="38"/>
        <v>0</v>
      </c>
      <c r="K128" s="192">
        <f t="shared" si="34"/>
        <v>0</v>
      </c>
      <c r="L128" s="330"/>
      <c r="M128" s="184"/>
      <c r="N128" s="184"/>
      <c r="O128" s="184"/>
      <c r="P128" s="184"/>
      <c r="Q128" s="184"/>
      <c r="R128" s="184"/>
    </row>
    <row r="129" spans="1:18" s="205" customFormat="1" hidden="1" x14ac:dyDescent="0.25">
      <c r="A129" s="476" t="s">
        <v>226</v>
      </c>
      <c r="B129" s="477"/>
      <c r="C129" s="478" t="s">
        <v>227</v>
      </c>
      <c r="D129" s="479"/>
      <c r="E129" s="394" t="s">
        <v>43</v>
      </c>
      <c r="F129" s="394">
        <v>14</v>
      </c>
      <c r="G129" s="192">
        <v>0</v>
      </c>
      <c r="H129" s="394">
        <f t="shared" si="35"/>
        <v>0</v>
      </c>
      <c r="I129" s="192">
        <f t="shared" si="32"/>
        <v>0</v>
      </c>
      <c r="J129" s="192">
        <f t="shared" si="38"/>
        <v>0</v>
      </c>
      <c r="K129" s="192">
        <f t="shared" si="34"/>
        <v>0</v>
      </c>
      <c r="L129" s="330"/>
      <c r="M129" s="184"/>
      <c r="N129" s="184"/>
      <c r="O129" s="184"/>
      <c r="P129" s="184"/>
      <c r="Q129" s="184"/>
      <c r="R129" s="184"/>
    </row>
    <row r="130" spans="1:18" s="205" customFormat="1" hidden="1" x14ac:dyDescent="0.25">
      <c r="A130" s="476" t="s">
        <v>176</v>
      </c>
      <c r="B130" s="477"/>
      <c r="C130" s="478" t="s">
        <v>177</v>
      </c>
      <c r="D130" s="479"/>
      <c r="E130" s="394" t="s">
        <v>43</v>
      </c>
      <c r="F130" s="394">
        <v>21</v>
      </c>
      <c r="G130" s="192">
        <v>0</v>
      </c>
      <c r="H130" s="394">
        <f t="shared" si="35"/>
        <v>0</v>
      </c>
      <c r="I130" s="192">
        <f t="shared" si="32"/>
        <v>0</v>
      </c>
      <c r="J130" s="192">
        <f t="shared" si="38"/>
        <v>0</v>
      </c>
      <c r="K130" s="192">
        <f t="shared" si="34"/>
        <v>0</v>
      </c>
      <c r="L130" s="330"/>
      <c r="M130" s="184"/>
      <c r="N130" s="184"/>
      <c r="O130" s="184"/>
      <c r="P130" s="184"/>
      <c r="Q130" s="184"/>
      <c r="R130" s="184"/>
    </row>
    <row r="131" spans="1:18" s="205" customFormat="1" hidden="1" x14ac:dyDescent="0.25">
      <c r="A131" s="476" t="s">
        <v>190</v>
      </c>
      <c r="B131" s="477"/>
      <c r="C131" s="478" t="s">
        <v>191</v>
      </c>
      <c r="D131" s="479"/>
      <c r="E131" s="394" t="s">
        <v>43</v>
      </c>
      <c r="F131" s="394">
        <v>21</v>
      </c>
      <c r="G131" s="192">
        <v>0</v>
      </c>
      <c r="H131" s="394">
        <f t="shared" si="35"/>
        <v>0</v>
      </c>
      <c r="I131" s="192">
        <f t="shared" si="32"/>
        <v>0</v>
      </c>
      <c r="J131" s="192">
        <f t="shared" si="38"/>
        <v>0</v>
      </c>
      <c r="K131" s="192">
        <f t="shared" si="34"/>
        <v>0</v>
      </c>
      <c r="L131" s="330"/>
      <c r="M131" s="184"/>
      <c r="N131" s="184"/>
      <c r="O131" s="184"/>
      <c r="P131" s="184"/>
      <c r="Q131" s="184"/>
      <c r="R131" s="184"/>
    </row>
    <row r="132" spans="1:18" s="205" customFormat="1" hidden="1" x14ac:dyDescent="0.25">
      <c r="A132" s="476" t="s">
        <v>228</v>
      </c>
      <c r="B132" s="477"/>
      <c r="C132" s="478" t="s">
        <v>229</v>
      </c>
      <c r="D132" s="479"/>
      <c r="E132" s="394" t="s">
        <v>43</v>
      </c>
      <c r="F132" s="394">
        <v>14</v>
      </c>
      <c r="G132" s="192">
        <v>0</v>
      </c>
      <c r="H132" s="394">
        <f>H131*2</f>
        <v>0</v>
      </c>
      <c r="I132" s="192">
        <f t="shared" si="32"/>
        <v>0</v>
      </c>
      <c r="J132" s="192">
        <f t="shared" si="38"/>
        <v>0</v>
      </c>
      <c r="K132" s="192">
        <f t="shared" si="34"/>
        <v>0</v>
      </c>
      <c r="L132" s="330"/>
      <c r="M132" s="184"/>
      <c r="N132" s="184"/>
      <c r="O132" s="184"/>
      <c r="P132" s="184"/>
      <c r="Q132" s="184"/>
      <c r="R132" s="184"/>
    </row>
    <row r="133" spans="1:18" s="205" customFormat="1" hidden="1" x14ac:dyDescent="0.25">
      <c r="A133" s="476" t="s">
        <v>230</v>
      </c>
      <c r="B133" s="477"/>
      <c r="C133" s="478" t="s">
        <v>231</v>
      </c>
      <c r="D133" s="479"/>
      <c r="E133" s="394" t="s">
        <v>43</v>
      </c>
      <c r="F133" s="394">
        <v>14</v>
      </c>
      <c r="G133" s="192">
        <v>0</v>
      </c>
      <c r="H133" s="394">
        <f>H110</f>
        <v>0</v>
      </c>
      <c r="I133" s="192">
        <f t="shared" si="32"/>
        <v>0</v>
      </c>
      <c r="J133" s="192">
        <f t="shared" si="38"/>
        <v>0</v>
      </c>
      <c r="K133" s="192">
        <f t="shared" si="34"/>
        <v>0</v>
      </c>
      <c r="L133" s="330"/>
      <c r="M133" s="184"/>
      <c r="N133" s="184"/>
      <c r="O133" s="184"/>
      <c r="P133" s="184"/>
      <c r="Q133" s="184"/>
      <c r="R133" s="184"/>
    </row>
    <row r="134" spans="1:18" s="205" customFormat="1" hidden="1" x14ac:dyDescent="0.25">
      <c r="A134" s="476" t="s">
        <v>232</v>
      </c>
      <c r="B134" s="477"/>
      <c r="C134" s="478" t="s">
        <v>233</v>
      </c>
      <c r="D134" s="479"/>
      <c r="E134" s="394" t="s">
        <v>43</v>
      </c>
      <c r="F134" s="394">
        <v>14</v>
      </c>
      <c r="G134" s="192">
        <v>0</v>
      </c>
      <c r="H134" s="394">
        <f t="shared" si="35"/>
        <v>0</v>
      </c>
      <c r="I134" s="192">
        <f t="shared" si="32"/>
        <v>0</v>
      </c>
      <c r="J134" s="192">
        <f t="shared" si="38"/>
        <v>0</v>
      </c>
      <c r="K134" s="192">
        <f t="shared" si="34"/>
        <v>0</v>
      </c>
      <c r="L134" s="330"/>
      <c r="M134" s="184"/>
      <c r="N134" s="184"/>
      <c r="O134" s="184"/>
      <c r="P134" s="184"/>
      <c r="Q134" s="184"/>
      <c r="R134" s="184"/>
    </row>
    <row r="135" spans="1:18" s="205" customFormat="1" hidden="1" x14ac:dyDescent="0.25">
      <c r="A135" s="476" t="s">
        <v>234</v>
      </c>
      <c r="B135" s="477"/>
      <c r="C135" s="478" t="s">
        <v>235</v>
      </c>
      <c r="D135" s="479"/>
      <c r="E135" s="394" t="s">
        <v>43</v>
      </c>
      <c r="F135" s="394">
        <v>14</v>
      </c>
      <c r="G135" s="192">
        <v>0</v>
      </c>
      <c r="H135" s="394">
        <f t="shared" si="35"/>
        <v>0</v>
      </c>
      <c r="I135" s="192">
        <f t="shared" si="32"/>
        <v>0</v>
      </c>
      <c r="J135" s="192">
        <f t="shared" si="38"/>
        <v>0</v>
      </c>
      <c r="K135" s="192">
        <f t="shared" si="34"/>
        <v>0</v>
      </c>
      <c r="L135" s="330"/>
      <c r="M135" s="184"/>
      <c r="N135" s="184"/>
      <c r="O135" s="184"/>
      <c r="P135" s="184"/>
      <c r="Q135" s="184"/>
      <c r="R135" s="184"/>
    </row>
    <row r="136" spans="1:18" s="205" customFormat="1" hidden="1" x14ac:dyDescent="0.25">
      <c r="A136" s="452"/>
      <c r="B136" s="453"/>
      <c r="C136" s="454"/>
      <c r="D136" s="453"/>
      <c r="E136" s="193"/>
      <c r="F136" s="193"/>
      <c r="G136" s="194"/>
      <c r="H136" s="193"/>
      <c r="I136" s="194"/>
      <c r="J136" s="194"/>
      <c r="K136" s="175"/>
      <c r="L136" s="330"/>
      <c r="M136" s="184"/>
      <c r="N136" s="184"/>
      <c r="O136" s="184"/>
      <c r="P136" s="184"/>
      <c r="Q136" s="184"/>
      <c r="R136" s="184"/>
    </row>
    <row r="137" spans="1:18" s="176" customFormat="1" hidden="1" x14ac:dyDescent="0.25">
      <c r="A137" s="195" t="s">
        <v>236</v>
      </c>
      <c r="B137" s="391"/>
      <c r="C137" s="390"/>
      <c r="D137" s="391"/>
      <c r="E137" s="451"/>
      <c r="F137" s="451"/>
      <c r="G137" s="451"/>
      <c r="H137" s="451"/>
      <c r="I137" s="451"/>
      <c r="J137" s="451"/>
      <c r="K137" s="378"/>
      <c r="M137" s="185"/>
      <c r="N137" s="185"/>
      <c r="O137" s="185"/>
      <c r="P137" s="185"/>
      <c r="Q137" s="185"/>
      <c r="R137" s="185"/>
    </row>
    <row r="138" spans="1:18" s="176" customFormat="1" hidden="1" x14ac:dyDescent="0.25">
      <c r="A138" s="456" t="s">
        <v>237</v>
      </c>
      <c r="B138" s="451"/>
      <c r="C138" s="451" t="s">
        <v>203</v>
      </c>
      <c r="D138" s="451"/>
      <c r="E138" s="178" t="s">
        <v>43</v>
      </c>
      <c r="F138" s="178">
        <v>14</v>
      </c>
      <c r="G138" s="179">
        <v>468</v>
      </c>
      <c r="H138" s="180">
        <v>0</v>
      </c>
      <c r="I138" s="179">
        <f t="shared" ref="I138:I144" si="39">ROUND(G138-((G138*J138)/100),2)</f>
        <v>468</v>
      </c>
      <c r="J138" s="179">
        <f t="shared" ref="J138" si="40">K$1</f>
        <v>0</v>
      </c>
      <c r="K138" s="179">
        <f t="shared" ref="K138:K144" si="41">ROUND((H138*I138),2)</f>
        <v>0</v>
      </c>
      <c r="M138" s="185"/>
      <c r="N138" s="185"/>
      <c r="O138" s="185"/>
      <c r="P138" s="185"/>
      <c r="Q138" s="185"/>
      <c r="R138" s="185"/>
    </row>
    <row r="139" spans="1:18" s="205" customFormat="1" hidden="1" x14ac:dyDescent="0.25">
      <c r="A139" s="480" t="s">
        <v>204</v>
      </c>
      <c r="B139" s="481"/>
      <c r="C139" s="450" t="s">
        <v>205</v>
      </c>
      <c r="D139" s="450"/>
      <c r="E139" s="394">
        <v>12</v>
      </c>
      <c r="F139" s="394" t="s">
        <v>48</v>
      </c>
      <c r="G139" s="192">
        <v>42</v>
      </c>
      <c r="H139" s="394">
        <f>H138</f>
        <v>0</v>
      </c>
      <c r="I139" s="192">
        <f t="shared" si="39"/>
        <v>42</v>
      </c>
      <c r="J139" s="192">
        <f>$K$2</f>
        <v>0</v>
      </c>
      <c r="K139" s="192">
        <f t="shared" si="41"/>
        <v>0</v>
      </c>
      <c r="L139" s="330"/>
      <c r="M139" s="184"/>
      <c r="N139" s="184"/>
      <c r="O139" s="184"/>
      <c r="P139" s="184"/>
      <c r="Q139" s="184"/>
      <c r="R139" s="184"/>
    </row>
    <row r="140" spans="1:18" s="205" customFormat="1" hidden="1" x14ac:dyDescent="0.25">
      <c r="A140" s="392" t="s">
        <v>238</v>
      </c>
      <c r="B140" s="181"/>
      <c r="C140" s="390" t="s">
        <v>239</v>
      </c>
      <c r="D140" s="391"/>
      <c r="E140" s="178" t="s">
        <v>43</v>
      </c>
      <c r="F140" s="178">
        <v>14</v>
      </c>
      <c r="G140" s="179">
        <v>30</v>
      </c>
      <c r="H140" s="180">
        <f>H138</f>
        <v>0</v>
      </c>
      <c r="I140" s="179">
        <f t="shared" si="39"/>
        <v>30</v>
      </c>
      <c r="J140" s="179">
        <f t="shared" ref="J140:J144" si="42">K$1</f>
        <v>0</v>
      </c>
      <c r="K140" s="179">
        <f t="shared" si="41"/>
        <v>0</v>
      </c>
      <c r="L140" s="330"/>
      <c r="M140" s="184"/>
      <c r="N140" s="184"/>
      <c r="O140" s="184"/>
      <c r="P140" s="184"/>
      <c r="Q140" s="184"/>
      <c r="R140" s="184"/>
    </row>
    <row r="141" spans="1:18" s="205" customFormat="1" hidden="1" x14ac:dyDescent="0.25">
      <c r="A141" s="483" t="s">
        <v>240</v>
      </c>
      <c r="B141" s="484"/>
      <c r="C141" s="451" t="s">
        <v>241</v>
      </c>
      <c r="D141" s="451"/>
      <c r="E141" s="197" t="s">
        <v>43</v>
      </c>
      <c r="F141" s="178">
        <v>14</v>
      </c>
      <c r="G141" s="179">
        <v>676</v>
      </c>
      <c r="H141" s="178">
        <v>0</v>
      </c>
      <c r="I141" s="179">
        <f t="shared" si="39"/>
        <v>676</v>
      </c>
      <c r="J141" s="179">
        <f t="shared" si="42"/>
        <v>0</v>
      </c>
      <c r="K141" s="179">
        <f t="shared" si="41"/>
        <v>0</v>
      </c>
      <c r="L141" s="330"/>
      <c r="M141" s="184"/>
      <c r="N141" s="184"/>
      <c r="O141" s="184"/>
      <c r="P141" s="184"/>
      <c r="Q141" s="184"/>
      <c r="R141" s="184"/>
    </row>
    <row r="142" spans="1:18" s="205" customFormat="1" hidden="1" x14ac:dyDescent="0.25">
      <c r="A142" s="450"/>
      <c r="B142" s="450"/>
      <c r="C142" s="450"/>
      <c r="D142" s="450"/>
      <c r="E142" s="394"/>
      <c r="F142" s="394"/>
      <c r="G142" s="192">
        <v>0</v>
      </c>
      <c r="H142" s="394">
        <v>0</v>
      </c>
      <c r="I142" s="192">
        <f t="shared" si="39"/>
        <v>0</v>
      </c>
      <c r="J142" s="192">
        <f t="shared" si="42"/>
        <v>0</v>
      </c>
      <c r="K142" s="192">
        <f t="shared" si="41"/>
        <v>0</v>
      </c>
      <c r="L142" s="330"/>
      <c r="M142" s="184"/>
      <c r="N142" s="184"/>
      <c r="O142" s="184"/>
      <c r="P142" s="184"/>
      <c r="Q142" s="184"/>
      <c r="R142" s="184"/>
    </row>
    <row r="143" spans="1:18" s="205" customFormat="1" hidden="1" x14ac:dyDescent="0.25">
      <c r="A143" s="450"/>
      <c r="B143" s="450"/>
      <c r="C143" s="450"/>
      <c r="D143" s="450"/>
      <c r="E143" s="394"/>
      <c r="F143" s="394"/>
      <c r="G143" s="192">
        <v>0</v>
      </c>
      <c r="H143" s="394">
        <v>0</v>
      </c>
      <c r="I143" s="192">
        <f t="shared" si="39"/>
        <v>0</v>
      </c>
      <c r="J143" s="192">
        <f t="shared" si="42"/>
        <v>0</v>
      </c>
      <c r="K143" s="192">
        <f t="shared" si="41"/>
        <v>0</v>
      </c>
      <c r="L143" s="330"/>
      <c r="M143" s="184"/>
      <c r="N143" s="184"/>
      <c r="O143" s="184"/>
      <c r="P143" s="184"/>
      <c r="Q143" s="184"/>
      <c r="R143" s="184"/>
    </row>
    <row r="144" spans="1:18" s="205" customFormat="1" hidden="1" x14ac:dyDescent="0.25">
      <c r="A144" s="450"/>
      <c r="B144" s="450"/>
      <c r="C144" s="450"/>
      <c r="D144" s="450"/>
      <c r="E144" s="394"/>
      <c r="F144" s="394"/>
      <c r="G144" s="192">
        <v>0</v>
      </c>
      <c r="H144" s="394">
        <v>0</v>
      </c>
      <c r="I144" s="192">
        <f t="shared" si="39"/>
        <v>0</v>
      </c>
      <c r="J144" s="192">
        <f t="shared" si="42"/>
        <v>0</v>
      </c>
      <c r="K144" s="192">
        <f t="shared" si="41"/>
        <v>0</v>
      </c>
      <c r="L144" s="330"/>
      <c r="M144" s="184"/>
      <c r="N144" s="184"/>
      <c r="O144" s="184"/>
      <c r="P144" s="184"/>
      <c r="Q144" s="184"/>
      <c r="R144" s="184"/>
    </row>
    <row r="145" spans="1:18" x14ac:dyDescent="0.25">
      <c r="A145" s="241"/>
      <c r="B145" s="241"/>
      <c r="C145" s="244"/>
      <c r="D145" s="241"/>
      <c r="E145" s="245"/>
      <c r="F145" s="245"/>
      <c r="G145" s="246"/>
      <c r="H145" s="245"/>
      <c r="I145" s="246"/>
      <c r="J145" s="246"/>
      <c r="K145" s="240"/>
      <c r="L145" s="329"/>
      <c r="M145" s="329"/>
      <c r="N145" s="329"/>
      <c r="O145" s="329"/>
      <c r="P145" s="329"/>
      <c r="Q145" s="329"/>
      <c r="R145" s="329"/>
    </row>
    <row r="146" spans="1:18" x14ac:dyDescent="0.25">
      <c r="A146" s="177" t="s">
        <v>252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329"/>
      <c r="M146" s="329"/>
      <c r="N146" s="329"/>
      <c r="O146" s="329"/>
      <c r="P146" s="329"/>
      <c r="Q146" s="329"/>
      <c r="R146" s="329"/>
    </row>
    <row r="147" spans="1:18" x14ac:dyDescent="0.25">
      <c r="A147" s="486" t="s">
        <v>253</v>
      </c>
      <c r="B147" s="487"/>
      <c r="C147" s="450" t="s">
        <v>254</v>
      </c>
      <c r="D147" s="450"/>
      <c r="E147" s="394" t="s">
        <v>11</v>
      </c>
      <c r="F147" s="394">
        <v>0</v>
      </c>
      <c r="G147" s="192">
        <v>7.7</v>
      </c>
      <c r="H147" s="394">
        <f>H60+H62+H63+H65+H68+H72+H79+H89+H109</f>
        <v>36</v>
      </c>
      <c r="I147" s="192">
        <f>ROUND(G147-((G147*J147)/100),2)</f>
        <v>7.7</v>
      </c>
      <c r="J147" s="192">
        <f>K$3</f>
        <v>0</v>
      </c>
      <c r="K147" s="192">
        <f>H147*I147</f>
        <v>277.2</v>
      </c>
      <c r="L147" s="203"/>
      <c r="M147" s="204"/>
      <c r="N147" s="204">
        <f>K147</f>
        <v>277.2</v>
      </c>
      <c r="O147" s="204"/>
      <c r="P147" s="204" t="s">
        <v>39</v>
      </c>
      <c r="Q147" s="204" t="s">
        <v>39</v>
      </c>
      <c r="R147" s="204" t="s">
        <v>39</v>
      </c>
    </row>
    <row r="148" spans="1:18" x14ac:dyDescent="0.25">
      <c r="A148" s="242"/>
      <c r="B148" s="243"/>
      <c r="C148" s="244"/>
      <c r="D148" s="241"/>
      <c r="E148" s="245"/>
      <c r="F148" s="329"/>
      <c r="G148" s="246"/>
      <c r="H148" s="245"/>
      <c r="I148" s="246"/>
      <c r="J148" s="246"/>
      <c r="K148" s="247"/>
      <c r="L148" s="329"/>
      <c r="M148" s="329"/>
      <c r="N148" s="329"/>
      <c r="O148" s="329"/>
      <c r="P148" s="329"/>
      <c r="Q148" s="329"/>
      <c r="R148" s="329"/>
    </row>
    <row r="149" spans="1:18" x14ac:dyDescent="0.25">
      <c r="A149" s="545" t="s">
        <v>256</v>
      </c>
      <c r="B149" s="546"/>
      <c r="C149" s="546"/>
      <c r="D149" s="546"/>
      <c r="E149" s="546"/>
      <c r="F149" s="546"/>
      <c r="G149" s="546"/>
      <c r="H149" s="546"/>
      <c r="I149" s="546"/>
      <c r="J149" s="546"/>
      <c r="K149" s="547"/>
      <c r="L149" s="329"/>
      <c r="M149" s="329"/>
      <c r="N149" s="329"/>
      <c r="O149" s="329"/>
      <c r="P149" s="329"/>
      <c r="Q149" s="329"/>
      <c r="R149" s="329"/>
    </row>
    <row r="150" spans="1:18" x14ac:dyDescent="0.25">
      <c r="A150" s="206"/>
      <c r="B150" s="535" t="s">
        <v>465</v>
      </c>
      <c r="C150" s="536" t="s">
        <v>39</v>
      </c>
      <c r="D150" s="536" t="s">
        <v>39</v>
      </c>
      <c r="E150" s="536" t="s">
        <v>39</v>
      </c>
      <c r="F150" s="536" t="s">
        <v>39</v>
      </c>
      <c r="G150" s="536" t="s">
        <v>39</v>
      </c>
      <c r="H150" s="536" t="s">
        <v>39</v>
      </c>
      <c r="I150" s="536" t="s">
        <v>39</v>
      </c>
      <c r="J150" s="536" t="s">
        <v>39</v>
      </c>
      <c r="K150" s="206"/>
      <c r="L150" s="203"/>
      <c r="M150" s="204"/>
      <c r="N150" s="204">
        <f>SUM(K151:K154)</f>
        <v>7638.9</v>
      </c>
      <c r="O150" s="204"/>
      <c r="P150" s="204" t="s">
        <v>39</v>
      </c>
      <c r="Q150" s="204" t="s">
        <v>39</v>
      </c>
      <c r="R150" s="204" t="s">
        <v>39</v>
      </c>
    </row>
    <row r="151" spans="1:18" x14ac:dyDescent="0.25">
      <c r="A151" s="544" t="s">
        <v>258</v>
      </c>
      <c r="B151" s="544" t="s">
        <v>20</v>
      </c>
      <c r="C151" s="544" t="s">
        <v>20</v>
      </c>
      <c r="D151" s="544">
        <v>1</v>
      </c>
      <c r="E151" s="249"/>
      <c r="F151" s="249"/>
      <c r="G151" s="250">
        <v>3150</v>
      </c>
      <c r="H151" s="249">
        <v>2</v>
      </c>
      <c r="I151" s="250">
        <f>ROUND(G151-((G151*J151)/100),2)</f>
        <v>3150</v>
      </c>
      <c r="J151" s="250">
        <f>K$4</f>
        <v>0</v>
      </c>
      <c r="K151" s="240">
        <f t="shared" ref="K151:K154" si="43">H151*I151</f>
        <v>6300</v>
      </c>
      <c r="L151" s="329"/>
      <c r="M151" s="329"/>
      <c r="N151" s="329"/>
      <c r="O151" s="329"/>
      <c r="P151" s="329"/>
      <c r="Q151" s="329"/>
      <c r="R151" s="329"/>
    </row>
    <row r="152" spans="1:18" x14ac:dyDescent="0.25">
      <c r="A152" s="544" t="s">
        <v>260</v>
      </c>
      <c r="B152" s="544" t="s">
        <v>22</v>
      </c>
      <c r="C152" s="544" t="s">
        <v>22</v>
      </c>
      <c r="D152" s="544">
        <v>1</v>
      </c>
      <c r="E152" s="249"/>
      <c r="F152" s="249"/>
      <c r="G152" s="250">
        <v>599</v>
      </c>
      <c r="H152" s="249">
        <v>1</v>
      </c>
      <c r="I152" s="250">
        <f>ROUND(G152-((G152*J152)/100),2)</f>
        <v>599</v>
      </c>
      <c r="J152" s="250">
        <f>K$5</f>
        <v>0</v>
      </c>
      <c r="K152" s="240">
        <f t="shared" si="43"/>
        <v>599</v>
      </c>
      <c r="L152" s="329"/>
      <c r="M152" s="329"/>
      <c r="N152" s="329"/>
      <c r="O152" s="329"/>
      <c r="P152" s="329"/>
      <c r="Q152" s="329"/>
      <c r="R152" s="329"/>
    </row>
    <row r="153" spans="1:18" x14ac:dyDescent="0.25">
      <c r="A153" s="544" t="s">
        <v>261</v>
      </c>
      <c r="B153" s="544" t="s">
        <v>24</v>
      </c>
      <c r="C153" s="544" t="s">
        <v>262</v>
      </c>
      <c r="D153" s="544">
        <v>1</v>
      </c>
      <c r="E153" s="249"/>
      <c r="F153" s="249"/>
      <c r="G153" s="250">
        <v>249.99</v>
      </c>
      <c r="H153" s="249">
        <v>2</v>
      </c>
      <c r="I153" s="250">
        <f>ROUND(G153-((G153*J153)/100),2)</f>
        <v>249.99</v>
      </c>
      <c r="J153" s="250">
        <f>K$6</f>
        <v>0</v>
      </c>
      <c r="K153" s="240">
        <f t="shared" si="43"/>
        <v>499.98</v>
      </c>
      <c r="L153" s="329"/>
      <c r="M153" s="329"/>
      <c r="N153" s="329"/>
      <c r="O153" s="329"/>
      <c r="P153" s="329"/>
      <c r="Q153" s="329"/>
      <c r="R153" s="329"/>
    </row>
    <row r="154" spans="1:18" x14ac:dyDescent="0.25">
      <c r="A154" s="544" t="s">
        <v>263</v>
      </c>
      <c r="B154" s="544" t="s">
        <v>26</v>
      </c>
      <c r="C154" s="544" t="s">
        <v>26</v>
      </c>
      <c r="D154" s="544">
        <v>4</v>
      </c>
      <c r="E154" s="249"/>
      <c r="F154" s="249"/>
      <c r="G154" s="250">
        <v>29.99</v>
      </c>
      <c r="H154" s="249">
        <v>8</v>
      </c>
      <c r="I154" s="250">
        <f>ROUND(G154-((G154*J154)/100),2)</f>
        <v>29.99</v>
      </c>
      <c r="J154" s="250">
        <f>K$7</f>
        <v>0</v>
      </c>
      <c r="K154" s="240">
        <f t="shared" si="43"/>
        <v>239.92</v>
      </c>
      <c r="L154" s="329"/>
      <c r="M154" s="329"/>
      <c r="N154" s="329"/>
      <c r="O154" s="329"/>
      <c r="P154" s="329"/>
      <c r="Q154" s="329"/>
      <c r="R154" s="329"/>
    </row>
    <row r="155" spans="1:18" ht="15.75" thickBot="1" x14ac:dyDescent="0.3">
      <c r="A155" s="329"/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</row>
    <row r="156" spans="1:18" ht="15.75" thickBot="1" x14ac:dyDescent="0.3">
      <c r="A156" s="329"/>
      <c r="B156" s="329"/>
      <c r="C156" s="329"/>
      <c r="D156" s="329"/>
      <c r="E156" s="329"/>
      <c r="F156" s="329"/>
      <c r="G156" s="329"/>
      <c r="H156" s="329"/>
      <c r="I156" s="530" t="s">
        <v>524</v>
      </c>
      <c r="J156" s="531"/>
      <c r="K156" s="428">
        <f>SUM(K14:K154)</f>
        <v>167032.30000000002</v>
      </c>
      <c r="L156" s="329"/>
      <c r="M156" s="329"/>
      <c r="N156" s="329"/>
      <c r="O156" s="329"/>
      <c r="P156" s="329"/>
      <c r="Q156" s="329"/>
      <c r="R156" s="329"/>
    </row>
    <row r="157" spans="1:18" x14ac:dyDescent="0.25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29"/>
      <c r="Q157" s="329"/>
      <c r="R157" s="329"/>
    </row>
  </sheetData>
  <mergeCells count="267">
    <mergeCell ref="C129:D129"/>
    <mergeCell ref="C130:D130"/>
    <mergeCell ref="C131:D131"/>
    <mergeCell ref="C132:D132"/>
    <mergeCell ref="C133:D133"/>
    <mergeCell ref="C134:D134"/>
    <mergeCell ref="C135:D135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A97:B97"/>
    <mergeCell ref="C97:D97"/>
    <mergeCell ref="A109:B109"/>
    <mergeCell ref="C109:D109"/>
    <mergeCell ref="C110:D110"/>
    <mergeCell ref="C111:D111"/>
    <mergeCell ref="C112:D112"/>
    <mergeCell ref="A113:B113"/>
    <mergeCell ref="C113:D113"/>
    <mergeCell ref="A108:B108"/>
    <mergeCell ref="C108:D108"/>
    <mergeCell ref="A110:B110"/>
    <mergeCell ref="A111:B111"/>
    <mergeCell ref="A112:B112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44:B144"/>
    <mergeCell ref="C144:D144"/>
    <mergeCell ref="A141:B141"/>
    <mergeCell ref="C141:D141"/>
    <mergeCell ref="A142:B142"/>
    <mergeCell ref="C142:D142"/>
    <mergeCell ref="A143:B143"/>
    <mergeCell ref="C143:D143"/>
    <mergeCell ref="G137:H137"/>
    <mergeCell ref="I137:J137"/>
    <mergeCell ref="A138:B138"/>
    <mergeCell ref="C138:D138"/>
    <mergeCell ref="A139:B139"/>
    <mergeCell ref="C139:D139"/>
    <mergeCell ref="A133:B133"/>
    <mergeCell ref="A134:B134"/>
    <mergeCell ref="A135:B135"/>
    <mergeCell ref="A136:B136"/>
    <mergeCell ref="C136:D136"/>
    <mergeCell ref="E137:F137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20:B12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01:B101"/>
    <mergeCell ref="C101:D101"/>
    <mergeCell ref="A89:B89"/>
    <mergeCell ref="C89:D89"/>
    <mergeCell ref="A90:B90"/>
    <mergeCell ref="C90:D90"/>
    <mergeCell ref="A98:B98"/>
    <mergeCell ref="C98:D98"/>
    <mergeCell ref="A86:B86"/>
    <mergeCell ref="C86:D86"/>
    <mergeCell ref="A87:B87"/>
    <mergeCell ref="C87:D87"/>
    <mergeCell ref="A88:B88"/>
    <mergeCell ref="C88:D88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153:B153"/>
    <mergeCell ref="C153:D153"/>
    <mergeCell ref="A154:B154"/>
    <mergeCell ref="C154:D154"/>
    <mergeCell ref="A60:B60"/>
    <mergeCell ref="C60:D60"/>
    <mergeCell ref="A75:B75"/>
    <mergeCell ref="A76:B76"/>
    <mergeCell ref="A77:B77"/>
    <mergeCell ref="A78:B78"/>
    <mergeCell ref="A149:K149"/>
    <mergeCell ref="B150:J150"/>
    <mergeCell ref="A151:B151"/>
    <mergeCell ref="C151:D151"/>
    <mergeCell ref="A152:B152"/>
    <mergeCell ref="C152:D152"/>
    <mergeCell ref="A73:B73"/>
    <mergeCell ref="A74:B74"/>
    <mergeCell ref="A147:B147"/>
    <mergeCell ref="C147:D147"/>
    <mergeCell ref="C78:D78"/>
    <mergeCell ref="A79:B79"/>
    <mergeCell ref="C79:D79"/>
    <mergeCell ref="A70:B70"/>
    <mergeCell ref="C70:D70"/>
    <mergeCell ref="A71:B71"/>
    <mergeCell ref="C71:D71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57:B57"/>
    <mergeCell ref="C57:D57"/>
    <mergeCell ref="A58:B58"/>
    <mergeCell ref="C58:D58"/>
    <mergeCell ref="A54:B54"/>
    <mergeCell ref="C54:D54"/>
    <mergeCell ref="A55:B55"/>
    <mergeCell ref="C55:D55"/>
    <mergeCell ref="A56:B56"/>
    <mergeCell ref="C56:D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C19:D19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I156:J156"/>
    <mergeCell ref="A11:K11"/>
    <mergeCell ref="B14:J14"/>
    <mergeCell ref="A15:B15"/>
    <mergeCell ref="C15:D15"/>
    <mergeCell ref="A16:B16"/>
    <mergeCell ref="C16:D16"/>
    <mergeCell ref="I4:J4"/>
    <mergeCell ref="I5:J5"/>
    <mergeCell ref="I6:J6"/>
    <mergeCell ref="I7:J7"/>
    <mergeCell ref="A10:B10"/>
    <mergeCell ref="C10:D10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5"/>
  <sheetViews>
    <sheetView zoomScaleNormal="100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8.140625" bestFit="1" customWidth="1"/>
    <col min="2" max="3" width="20.7109375" style="7" customWidth="1"/>
    <col min="4" max="4" width="50.7109375" customWidth="1"/>
    <col min="5" max="5" width="7" bestFit="1" customWidth="1"/>
    <col min="6" max="7" width="10.7109375" customWidth="1"/>
    <col min="8" max="8" width="3.7109375" customWidth="1"/>
    <col min="10" max="10" width="3.7109375" customWidth="1"/>
    <col min="11" max="15" width="12.7109375" style="86" customWidth="1"/>
    <col min="16" max="16" width="3.7109375" customWidth="1"/>
    <col min="17" max="17" width="20.7109375" customWidth="1"/>
    <col min="18" max="18" width="3.7109375" customWidth="1"/>
    <col min="19" max="19" width="59.85546875" customWidth="1"/>
  </cols>
  <sheetData>
    <row r="1" spans="1:20" s="126" customFormat="1" ht="31.5" x14ac:dyDescent="0.25">
      <c r="A1" s="124"/>
      <c r="B1" s="125"/>
      <c r="C1" s="125"/>
      <c r="G1" s="31"/>
      <c r="I1" s="423"/>
      <c r="J1" s="124"/>
      <c r="K1" s="123" t="s">
        <v>7</v>
      </c>
      <c r="L1" s="122"/>
      <c r="M1" s="122"/>
      <c r="N1" s="122"/>
      <c r="O1" s="122"/>
      <c r="P1" s="124"/>
      <c r="Q1" s="121" t="s">
        <v>264</v>
      </c>
      <c r="S1" s="127"/>
    </row>
    <row r="2" spans="1:20" ht="15.75" thickBot="1" x14ac:dyDescent="0.3">
      <c r="A2" s="103" t="s">
        <v>265</v>
      </c>
      <c r="B2" s="104" t="s">
        <v>28</v>
      </c>
      <c r="C2" s="105"/>
      <c r="D2" s="106"/>
      <c r="E2" s="103" t="s">
        <v>266</v>
      </c>
      <c r="F2" s="103" t="s">
        <v>267</v>
      </c>
      <c r="G2" s="103" t="s">
        <v>268</v>
      </c>
      <c r="H2" s="329"/>
      <c r="I2" s="103" t="s">
        <v>269</v>
      </c>
      <c r="J2" s="329"/>
      <c r="K2" s="107" t="s">
        <v>270</v>
      </c>
      <c r="L2" s="107" t="s">
        <v>270</v>
      </c>
      <c r="M2" s="107" t="s">
        <v>270</v>
      </c>
      <c r="N2" s="107" t="s">
        <v>270</v>
      </c>
      <c r="O2" s="107" t="s">
        <v>270</v>
      </c>
      <c r="P2" s="329"/>
      <c r="Q2" s="103" t="s">
        <v>271</v>
      </c>
      <c r="R2" s="329"/>
      <c r="S2" s="329"/>
      <c r="T2" s="329"/>
    </row>
    <row r="3" spans="1:20" s="31" customFormat="1" ht="15.75" x14ac:dyDescent="0.25">
      <c r="A3" s="108"/>
      <c r="B3" s="109" t="s">
        <v>272</v>
      </c>
      <c r="C3" s="110"/>
      <c r="D3" s="111"/>
      <c r="E3" s="112"/>
      <c r="F3" s="112"/>
      <c r="G3" s="112"/>
      <c r="H3" s="30"/>
      <c r="I3" s="410"/>
      <c r="J3" s="30"/>
      <c r="K3" s="113">
        <f>(K4*$I4)+(K5*$I5)+(K6*$I6)</f>
        <v>0</v>
      </c>
      <c r="L3" s="113">
        <f t="shared" ref="L3:O3" si="0">(L4*$I4)+(L5*$I5)+(L6*$I6)</f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30"/>
      <c r="Q3" s="114"/>
      <c r="S3" s="42"/>
    </row>
    <row r="4" spans="1:20" x14ac:dyDescent="0.25">
      <c r="A4" s="34" t="s">
        <v>273</v>
      </c>
      <c r="B4" s="61" t="s">
        <v>274</v>
      </c>
      <c r="C4" s="72"/>
      <c r="D4" s="52"/>
      <c r="E4" s="1" t="s">
        <v>275</v>
      </c>
      <c r="F4" s="1" t="s">
        <v>276</v>
      </c>
      <c r="G4" s="1">
        <f>SUM(K4:O4)</f>
        <v>4</v>
      </c>
      <c r="H4" s="7"/>
      <c r="I4" s="411"/>
      <c r="J4" s="7"/>
      <c r="K4" s="85">
        <v>4</v>
      </c>
      <c r="L4" s="85"/>
      <c r="M4" s="85"/>
      <c r="N4" s="85"/>
      <c r="O4" s="85"/>
      <c r="P4" s="7"/>
      <c r="Q4" s="9">
        <f>(K4+L4+M4+N4+O4)*(I4)</f>
        <v>0</v>
      </c>
      <c r="R4" s="329"/>
      <c r="S4" s="97"/>
      <c r="T4" s="97"/>
    </row>
    <row r="5" spans="1:20" x14ac:dyDescent="0.25">
      <c r="A5" s="35" t="s">
        <v>277</v>
      </c>
      <c r="B5" s="61" t="s">
        <v>278</v>
      </c>
      <c r="C5" s="72"/>
      <c r="D5" s="52"/>
      <c r="E5" s="1" t="s">
        <v>4</v>
      </c>
      <c r="F5" s="1" t="s">
        <v>279</v>
      </c>
      <c r="G5" s="1">
        <f t="shared" ref="G5:G6" si="1">SUM(K5:O5)</f>
        <v>5</v>
      </c>
      <c r="H5" s="7"/>
      <c r="I5" s="411"/>
      <c r="J5" s="7"/>
      <c r="K5" s="85">
        <v>5</v>
      </c>
      <c r="L5" s="85"/>
      <c r="M5" s="85"/>
      <c r="N5" s="85"/>
      <c r="O5" s="85"/>
      <c r="P5" s="7"/>
      <c r="Q5" s="9">
        <f>(K5+L5+M5+N5+O5)*(I5)</f>
        <v>0</v>
      </c>
      <c r="R5" s="329"/>
      <c r="S5" s="97"/>
      <c r="T5" s="97"/>
    </row>
    <row r="6" spans="1:20" ht="15.75" thickBot="1" x14ac:dyDescent="0.3">
      <c r="A6" s="36" t="s">
        <v>280</v>
      </c>
      <c r="B6" s="115" t="s">
        <v>281</v>
      </c>
      <c r="C6" s="116"/>
      <c r="D6" s="60"/>
      <c r="E6" s="37" t="s">
        <v>4</v>
      </c>
      <c r="F6" s="37" t="s">
        <v>279</v>
      </c>
      <c r="G6" s="37">
        <f t="shared" si="1"/>
        <v>0</v>
      </c>
      <c r="H6" s="12"/>
      <c r="I6" s="412"/>
      <c r="J6" s="12"/>
      <c r="K6" s="95"/>
      <c r="L6" s="95"/>
      <c r="M6" s="95"/>
      <c r="N6" s="95"/>
      <c r="O6" s="95"/>
      <c r="P6" s="12"/>
      <c r="Q6" s="13">
        <f>(K6+L6+M6+N6+O6)*(I6)</f>
        <v>0</v>
      </c>
      <c r="R6" s="329"/>
      <c r="S6" s="97"/>
      <c r="T6" s="97"/>
    </row>
    <row r="7" spans="1:20" ht="15.75" thickBot="1" x14ac:dyDescent="0.3">
      <c r="A7" s="329"/>
      <c r="D7" s="329"/>
      <c r="E7" s="329"/>
      <c r="F7" s="329"/>
      <c r="G7" s="329"/>
      <c r="H7" s="329"/>
      <c r="I7" s="413"/>
      <c r="J7" s="329"/>
      <c r="P7" s="329"/>
      <c r="Q7" s="6"/>
      <c r="R7" s="329"/>
      <c r="S7" s="97"/>
      <c r="T7" s="97"/>
    </row>
    <row r="8" spans="1:20" ht="15.75" x14ac:dyDescent="0.25">
      <c r="A8" s="27"/>
      <c r="B8" s="28" t="s">
        <v>282</v>
      </c>
      <c r="C8" s="28"/>
      <c r="D8" s="29"/>
      <c r="E8" s="29"/>
      <c r="F8" s="29"/>
      <c r="G8" s="29"/>
      <c r="H8" s="30"/>
      <c r="I8" s="414"/>
      <c r="J8" s="30"/>
      <c r="K8" s="131">
        <f>(K9*$I9)+(K10*$I10)+(K11*$I11)+(K12*$I12)+(K13*$I13)+(K14*$I14)+(K15*$I15)+(K16*$I16)+(K17*$I17)+(K18*$I18)+(K19*$I19)+(K20*$I20)+(K21*$I21)+(K22*$I22)+(K23*$I23)+(K24*$I24)</f>
        <v>0</v>
      </c>
      <c r="L8" s="131">
        <f>(L9*$I9)+(L10*$I10)+(L11*$I11)+(L12*$I12)+(L13*$I13)+(L14*$I14)+(L15*$I15)+(L16*$I16)+(L17*$I17)+(L18*$I18)+(L19*$I19)+(L20*$I20)+(L21*$I21)+(L22*$I22)+(L23*$I23)+(L24*$I24)</f>
        <v>0</v>
      </c>
      <c r="M8" s="131">
        <f>(M9*$I9)+(M10*$I10)+(M11*$I11)+(M12*$I12)+(M13*$I13)+(M14*$I14)+(M15*$I15)+(M16*$I16)+(M17*$I17)+(M18*$I18)+(M19*$I19)+(M20*$I20)+(M21*$I21)+(M22*$I22)+(M23*$I23)+(M24*$I24)</f>
        <v>0</v>
      </c>
      <c r="N8" s="131">
        <f>(N9*$I9)+(N10*$I10)+(N11*$I11)+(N12*$I12)+(N13*$I13)+(N14*$I14)+(N15*$I15)+(N16*$I16)+(N17*$I17)+(N18*$I18)+(N19*$I19)+(N20*$I20)+(N21*$I21)+(N22*$I22)+(N23*$I23)+(N24*$I24)</f>
        <v>0</v>
      </c>
      <c r="O8" s="131">
        <f>(O9*$I9)+(O10*$I10)+(O11*$I11)+(O12*$I12)+(O13*$I13)+(O14*$I14)+(O15*$I15)+(O16*$I16)+(O17*$I17)+(O18*$I18)+(O19*$I19)+(O20*$I20)+(O21*$I21)+(O22*$I22)+(O23*$I23)+(O24*$I24)</f>
        <v>0</v>
      </c>
      <c r="P8" s="30"/>
      <c r="Q8" s="84"/>
      <c r="R8" s="329"/>
      <c r="S8" s="117"/>
      <c r="T8" s="97"/>
    </row>
    <row r="9" spans="1:20" x14ac:dyDescent="0.25">
      <c r="A9" s="23" t="s">
        <v>283</v>
      </c>
      <c r="B9" s="62" t="s">
        <v>284</v>
      </c>
      <c r="C9" s="73"/>
      <c r="D9" s="53"/>
      <c r="E9" s="5" t="s">
        <v>285</v>
      </c>
      <c r="F9" s="5" t="s">
        <v>286</v>
      </c>
      <c r="G9" s="5">
        <f t="shared" ref="G9:G24" si="2">SUM(K9:O9)</f>
        <v>0</v>
      </c>
      <c r="H9" s="7"/>
      <c r="I9" s="411"/>
      <c r="J9" s="7"/>
      <c r="K9" s="87">
        <v>0</v>
      </c>
      <c r="L9" s="87"/>
      <c r="M9" s="87"/>
      <c r="N9" s="87"/>
      <c r="O9" s="87"/>
      <c r="P9" s="7"/>
      <c r="Q9" s="9">
        <f t="shared" ref="Q9:Q24" si="3">(K9+L9+M9+N9+O9)*(I9)</f>
        <v>0</v>
      </c>
      <c r="R9" s="329"/>
      <c r="S9" s="97"/>
      <c r="T9" s="97"/>
    </row>
    <row r="10" spans="1:20" x14ac:dyDescent="0.25">
      <c r="A10" s="23" t="s">
        <v>287</v>
      </c>
      <c r="B10" s="62" t="s">
        <v>284</v>
      </c>
      <c r="C10" s="73"/>
      <c r="D10" s="53"/>
      <c r="E10" s="5" t="s">
        <v>288</v>
      </c>
      <c r="F10" s="5" t="s">
        <v>286</v>
      </c>
      <c r="G10" s="5">
        <f t="shared" si="2"/>
        <v>84</v>
      </c>
      <c r="H10" s="7"/>
      <c r="I10" s="411"/>
      <c r="J10" s="7"/>
      <c r="K10" s="87">
        <v>84</v>
      </c>
      <c r="L10" s="87"/>
      <c r="M10" s="87"/>
      <c r="N10" s="87"/>
      <c r="O10" s="87"/>
      <c r="P10" s="7"/>
      <c r="Q10" s="9">
        <f t="shared" si="3"/>
        <v>0</v>
      </c>
      <c r="R10" s="329"/>
      <c r="S10" s="97"/>
      <c r="T10" s="97"/>
    </row>
    <row r="11" spans="1:20" x14ac:dyDescent="0.25">
      <c r="A11" s="23" t="s">
        <v>289</v>
      </c>
      <c r="B11" s="62" t="s">
        <v>284</v>
      </c>
      <c r="C11" s="73"/>
      <c r="D11" s="53"/>
      <c r="E11" s="5" t="s">
        <v>290</v>
      </c>
      <c r="F11" s="5" t="s">
        <v>286</v>
      </c>
      <c r="G11" s="5">
        <f t="shared" si="2"/>
        <v>104</v>
      </c>
      <c r="H11" s="7"/>
      <c r="I11" s="411"/>
      <c r="J11" s="7"/>
      <c r="K11" s="87">
        <v>104</v>
      </c>
      <c r="L11" s="87"/>
      <c r="M11" s="87"/>
      <c r="N11" s="87"/>
      <c r="O11" s="87"/>
      <c r="P11" s="7"/>
      <c r="Q11" s="9">
        <f t="shared" si="3"/>
        <v>0</v>
      </c>
      <c r="R11" s="329"/>
      <c r="S11" s="97"/>
      <c r="T11" s="97"/>
    </row>
    <row r="12" spans="1:20" x14ac:dyDescent="0.25">
      <c r="A12" s="23" t="s">
        <v>291</v>
      </c>
      <c r="B12" s="62" t="s">
        <v>284</v>
      </c>
      <c r="C12" s="73"/>
      <c r="D12" s="53"/>
      <c r="E12" s="5" t="s">
        <v>292</v>
      </c>
      <c r="F12" s="5" t="s">
        <v>286</v>
      </c>
      <c r="G12" s="5">
        <f t="shared" si="2"/>
        <v>0</v>
      </c>
      <c r="H12" s="7"/>
      <c r="I12" s="411"/>
      <c r="J12" s="7"/>
      <c r="K12" s="87"/>
      <c r="L12" s="87"/>
      <c r="M12" s="87"/>
      <c r="N12" s="87"/>
      <c r="O12" s="87"/>
      <c r="P12" s="7"/>
      <c r="Q12" s="9">
        <f t="shared" si="3"/>
        <v>0</v>
      </c>
      <c r="R12" s="329"/>
      <c r="S12" s="97"/>
      <c r="T12" s="97"/>
    </row>
    <row r="13" spans="1:20" x14ac:dyDescent="0.25">
      <c r="A13" s="23" t="s">
        <v>293</v>
      </c>
      <c r="B13" s="62" t="s">
        <v>284</v>
      </c>
      <c r="C13" s="73"/>
      <c r="D13" s="53"/>
      <c r="E13" s="5" t="s">
        <v>294</v>
      </c>
      <c r="F13" s="5" t="s">
        <v>286</v>
      </c>
      <c r="G13" s="5">
        <f t="shared" si="2"/>
        <v>0</v>
      </c>
      <c r="H13" s="7"/>
      <c r="I13" s="411"/>
      <c r="J13" s="7"/>
      <c r="K13" s="87"/>
      <c r="L13" s="87"/>
      <c r="M13" s="87"/>
      <c r="N13" s="87"/>
      <c r="O13" s="87"/>
      <c r="P13" s="7"/>
      <c r="Q13" s="9">
        <f t="shared" si="3"/>
        <v>0</v>
      </c>
      <c r="R13" s="329"/>
      <c r="S13" s="97"/>
      <c r="T13" s="97"/>
    </row>
    <row r="14" spans="1:20" x14ac:dyDescent="0.25">
      <c r="A14" s="23" t="s">
        <v>295</v>
      </c>
      <c r="B14" s="62" t="s">
        <v>284</v>
      </c>
      <c r="C14" s="73"/>
      <c r="D14" s="53"/>
      <c r="E14" s="5" t="s">
        <v>296</v>
      </c>
      <c r="F14" s="5" t="s">
        <v>286</v>
      </c>
      <c r="G14" s="5">
        <f t="shared" si="2"/>
        <v>0</v>
      </c>
      <c r="H14" s="7"/>
      <c r="I14" s="411"/>
      <c r="J14" s="7"/>
      <c r="K14" s="87"/>
      <c r="L14" s="87"/>
      <c r="M14" s="87"/>
      <c r="N14" s="87"/>
      <c r="O14" s="87"/>
      <c r="P14" s="7"/>
      <c r="Q14" s="9">
        <f t="shared" si="3"/>
        <v>0</v>
      </c>
      <c r="R14" s="329"/>
      <c r="S14" s="21"/>
      <c r="T14" s="97"/>
    </row>
    <row r="15" spans="1:20" x14ac:dyDescent="0.25">
      <c r="A15" s="23" t="s">
        <v>297</v>
      </c>
      <c r="B15" s="62" t="s">
        <v>284</v>
      </c>
      <c r="C15" s="73"/>
      <c r="D15" s="53"/>
      <c r="E15" s="5" t="s">
        <v>298</v>
      </c>
      <c r="F15" s="5" t="s">
        <v>286</v>
      </c>
      <c r="G15" s="5">
        <f t="shared" si="2"/>
        <v>0</v>
      </c>
      <c r="H15" s="7"/>
      <c r="I15" s="411"/>
      <c r="J15" s="7"/>
      <c r="K15" s="87"/>
      <c r="L15" s="87"/>
      <c r="M15" s="87"/>
      <c r="N15" s="87"/>
      <c r="O15" s="87"/>
      <c r="P15" s="7"/>
      <c r="Q15" s="9">
        <f t="shared" si="3"/>
        <v>0</v>
      </c>
      <c r="R15" s="329"/>
      <c r="S15" s="21"/>
      <c r="T15" s="97"/>
    </row>
    <row r="16" spans="1:20" x14ac:dyDescent="0.25">
      <c r="A16" s="23" t="s">
        <v>299</v>
      </c>
      <c r="B16" s="62" t="s">
        <v>284</v>
      </c>
      <c r="C16" s="73"/>
      <c r="D16" s="53"/>
      <c r="E16" s="5" t="s">
        <v>300</v>
      </c>
      <c r="F16" s="5" t="s">
        <v>286</v>
      </c>
      <c r="G16" s="5">
        <f t="shared" si="2"/>
        <v>0</v>
      </c>
      <c r="H16" s="7"/>
      <c r="I16" s="411"/>
      <c r="J16" s="7"/>
      <c r="K16" s="87"/>
      <c r="L16" s="87"/>
      <c r="M16" s="87"/>
      <c r="N16" s="87"/>
      <c r="O16" s="87"/>
      <c r="P16" s="7"/>
      <c r="Q16" s="9">
        <f t="shared" si="3"/>
        <v>0</v>
      </c>
      <c r="R16" s="329"/>
      <c r="S16" s="21"/>
      <c r="T16" s="97"/>
    </row>
    <row r="17" spans="1:20" s="3" customFormat="1" x14ac:dyDescent="0.25">
      <c r="A17" s="24" t="s">
        <v>301</v>
      </c>
      <c r="B17" s="63" t="s">
        <v>302</v>
      </c>
      <c r="C17" s="74"/>
      <c r="D17" s="54"/>
      <c r="E17" s="2" t="s">
        <v>285</v>
      </c>
      <c r="F17" s="2" t="s">
        <v>286</v>
      </c>
      <c r="G17" s="2">
        <f t="shared" si="2"/>
        <v>144</v>
      </c>
      <c r="H17" s="7"/>
      <c r="I17" s="411"/>
      <c r="J17" s="7"/>
      <c r="K17" s="88">
        <v>144</v>
      </c>
      <c r="L17" s="88"/>
      <c r="M17" s="88"/>
      <c r="N17" s="88"/>
      <c r="O17" s="88"/>
      <c r="P17" s="7"/>
      <c r="Q17" s="9">
        <f t="shared" si="3"/>
        <v>0</v>
      </c>
      <c r="S17" s="19"/>
      <c r="T17" s="19"/>
    </row>
    <row r="18" spans="1:20" x14ac:dyDescent="0.25">
      <c r="A18" s="24" t="s">
        <v>303</v>
      </c>
      <c r="B18" s="63" t="s">
        <v>302</v>
      </c>
      <c r="C18" s="74"/>
      <c r="D18" s="54"/>
      <c r="E18" s="2" t="s">
        <v>288</v>
      </c>
      <c r="F18" s="2" t="s">
        <v>286</v>
      </c>
      <c r="G18" s="2">
        <f t="shared" si="2"/>
        <v>108</v>
      </c>
      <c r="H18" s="7"/>
      <c r="I18" s="411"/>
      <c r="J18" s="7"/>
      <c r="K18" s="88">
        <v>108</v>
      </c>
      <c r="L18" s="88"/>
      <c r="M18" s="88"/>
      <c r="N18" s="88"/>
      <c r="O18" s="88"/>
      <c r="P18" s="7"/>
      <c r="Q18" s="9">
        <f t="shared" si="3"/>
        <v>0</v>
      </c>
      <c r="R18" s="329"/>
      <c r="S18" s="21"/>
      <c r="T18" s="97"/>
    </row>
    <row r="19" spans="1:20" x14ac:dyDescent="0.25">
      <c r="A19" s="24" t="s">
        <v>304</v>
      </c>
      <c r="B19" s="63" t="s">
        <v>302</v>
      </c>
      <c r="C19" s="74"/>
      <c r="D19" s="54"/>
      <c r="E19" s="2" t="s">
        <v>290</v>
      </c>
      <c r="F19" s="2" t="s">
        <v>286</v>
      </c>
      <c r="G19" s="338">
        <v>0</v>
      </c>
      <c r="H19" s="7"/>
      <c r="I19" s="411"/>
      <c r="J19" s="7"/>
      <c r="K19" s="339">
        <v>0</v>
      </c>
      <c r="L19" s="339"/>
      <c r="M19" s="339"/>
      <c r="N19" s="339"/>
      <c r="O19" s="339"/>
      <c r="P19" s="7"/>
      <c r="Q19" s="341">
        <v>0</v>
      </c>
      <c r="R19" s="329"/>
      <c r="S19" s="344" t="s">
        <v>459</v>
      </c>
      <c r="T19" s="97"/>
    </row>
    <row r="20" spans="1:20" x14ac:dyDescent="0.25">
      <c r="A20" s="24" t="s">
        <v>306</v>
      </c>
      <c r="B20" s="63" t="s">
        <v>302</v>
      </c>
      <c r="C20" s="74"/>
      <c r="D20" s="54"/>
      <c r="E20" s="2" t="s">
        <v>292</v>
      </c>
      <c r="F20" s="2" t="s">
        <v>286</v>
      </c>
      <c r="G20" s="2">
        <f t="shared" si="2"/>
        <v>10</v>
      </c>
      <c r="H20" s="7"/>
      <c r="I20" s="411"/>
      <c r="J20" s="7"/>
      <c r="K20" s="88">
        <v>10</v>
      </c>
      <c r="L20" s="88"/>
      <c r="M20" s="88"/>
      <c r="N20" s="88"/>
      <c r="O20" s="88"/>
      <c r="P20" s="7"/>
      <c r="Q20" s="9">
        <f t="shared" si="3"/>
        <v>0</v>
      </c>
      <c r="R20" s="329"/>
      <c r="S20" s="21"/>
      <c r="T20" s="97"/>
    </row>
    <row r="21" spans="1:20" x14ac:dyDescent="0.25">
      <c r="A21" s="24" t="s">
        <v>307</v>
      </c>
      <c r="B21" s="63" t="s">
        <v>302</v>
      </c>
      <c r="C21" s="74"/>
      <c r="D21" s="54"/>
      <c r="E21" s="2" t="s">
        <v>296</v>
      </c>
      <c r="F21" s="2" t="s">
        <v>286</v>
      </c>
      <c r="G21" s="2">
        <f t="shared" si="2"/>
        <v>10</v>
      </c>
      <c r="H21" s="7"/>
      <c r="I21" s="411"/>
      <c r="J21" s="7"/>
      <c r="K21" s="88">
        <v>10</v>
      </c>
      <c r="L21" s="88"/>
      <c r="M21" s="88"/>
      <c r="N21" s="88"/>
      <c r="O21" s="88"/>
      <c r="P21" s="7"/>
      <c r="Q21" s="9">
        <f t="shared" si="3"/>
        <v>0</v>
      </c>
      <c r="R21" s="329"/>
      <c r="S21" s="21"/>
      <c r="T21" s="97"/>
    </row>
    <row r="22" spans="1:20" x14ac:dyDescent="0.25">
      <c r="A22" s="24" t="s">
        <v>308</v>
      </c>
      <c r="B22" s="63" t="s">
        <v>302</v>
      </c>
      <c r="C22" s="74"/>
      <c r="D22" s="54"/>
      <c r="E22" s="2" t="s">
        <v>298</v>
      </c>
      <c r="F22" s="2" t="s">
        <v>286</v>
      </c>
      <c r="G22" s="2">
        <f t="shared" si="2"/>
        <v>10</v>
      </c>
      <c r="H22" s="7"/>
      <c r="I22" s="411"/>
      <c r="J22" s="7"/>
      <c r="K22" s="88">
        <v>10</v>
      </c>
      <c r="L22" s="88"/>
      <c r="M22" s="88"/>
      <c r="N22" s="88"/>
      <c r="O22" s="88"/>
      <c r="P22" s="7"/>
      <c r="Q22" s="9">
        <f t="shared" si="3"/>
        <v>0</v>
      </c>
      <c r="R22" s="329"/>
      <c r="S22" s="21"/>
      <c r="T22" s="97"/>
    </row>
    <row r="23" spans="1:20" x14ac:dyDescent="0.25">
      <c r="A23" s="24" t="s">
        <v>309</v>
      </c>
      <c r="B23" s="63" t="s">
        <v>302</v>
      </c>
      <c r="C23" s="74"/>
      <c r="D23" s="54"/>
      <c r="E23" s="2" t="s">
        <v>300</v>
      </c>
      <c r="F23" s="2" t="s">
        <v>286</v>
      </c>
      <c r="G23" s="2">
        <f t="shared" si="2"/>
        <v>10</v>
      </c>
      <c r="H23" s="7"/>
      <c r="I23" s="411"/>
      <c r="J23" s="7"/>
      <c r="K23" s="88">
        <v>10</v>
      </c>
      <c r="L23" s="88"/>
      <c r="M23" s="88"/>
      <c r="N23" s="88"/>
      <c r="O23" s="88"/>
      <c r="P23" s="7"/>
      <c r="Q23" s="9">
        <f t="shared" si="3"/>
        <v>0</v>
      </c>
      <c r="R23" s="329"/>
      <c r="S23" s="21"/>
      <c r="T23" s="97"/>
    </row>
    <row r="24" spans="1:20" ht="15.75" thickBot="1" x14ac:dyDescent="0.3">
      <c r="A24" s="25" t="s">
        <v>310</v>
      </c>
      <c r="B24" s="64" t="s">
        <v>302</v>
      </c>
      <c r="C24" s="75"/>
      <c r="D24" s="55"/>
      <c r="E24" s="26" t="s">
        <v>311</v>
      </c>
      <c r="F24" s="26" t="s">
        <v>286</v>
      </c>
      <c r="G24" s="26">
        <f t="shared" si="2"/>
        <v>0</v>
      </c>
      <c r="H24" s="12"/>
      <c r="I24" s="412"/>
      <c r="J24" s="12"/>
      <c r="K24" s="89"/>
      <c r="L24" s="89"/>
      <c r="M24" s="89"/>
      <c r="N24" s="89"/>
      <c r="O24" s="89"/>
      <c r="P24" s="12"/>
      <c r="Q24" s="13">
        <f t="shared" si="3"/>
        <v>0</v>
      </c>
      <c r="R24" s="329"/>
      <c r="S24" s="21"/>
      <c r="T24" s="97"/>
    </row>
    <row r="25" spans="1:20" ht="15.75" thickBot="1" x14ac:dyDescent="0.3">
      <c r="A25" s="329"/>
      <c r="D25" s="329"/>
      <c r="E25" s="329"/>
      <c r="F25" s="329"/>
      <c r="G25" s="329"/>
      <c r="H25" s="329"/>
      <c r="I25" s="223"/>
      <c r="J25" s="329"/>
      <c r="P25" s="329"/>
      <c r="Q25" s="329"/>
      <c r="R25" s="329"/>
      <c r="S25" s="21"/>
      <c r="T25" s="97"/>
    </row>
    <row r="26" spans="1:20" s="41" customFormat="1" ht="15.75" x14ac:dyDescent="0.25">
      <c r="A26" s="43"/>
      <c r="B26" s="32" t="s">
        <v>312</v>
      </c>
      <c r="C26" s="32"/>
      <c r="D26" s="44"/>
      <c r="E26" s="44"/>
      <c r="F26" s="44"/>
      <c r="G26" s="44"/>
      <c r="H26" s="39"/>
      <c r="I26" s="415"/>
      <c r="J26" s="39"/>
      <c r="K26" s="99">
        <f>(K27*$I27)+(K28*$I28)+(K29*$I29)+(K30*$I30)+(K31*$I31)+(K32*$I32)+(K33*$I33)+(K34*$I34)+(K35*$I35)</f>
        <v>0</v>
      </c>
      <c r="L26" s="99">
        <f t="shared" ref="L26:O26" si="4">(L27*$I27)+(L28*$I28)+(L29*$I29)+(L30*$I30)+(L31*$I31)+(L32*$I32)+(L33*$I33)+(L34*$I34)+(L35*$I35)</f>
        <v>0</v>
      </c>
      <c r="M26" s="99">
        <f t="shared" si="4"/>
        <v>0</v>
      </c>
      <c r="N26" s="99">
        <f t="shared" si="4"/>
        <v>0</v>
      </c>
      <c r="O26" s="99">
        <f t="shared" si="4"/>
        <v>0</v>
      </c>
      <c r="P26" s="39"/>
      <c r="Q26" s="40"/>
      <c r="S26" s="118"/>
      <c r="T26" s="119"/>
    </row>
    <row r="27" spans="1:20" x14ac:dyDescent="0.25">
      <c r="A27" s="8" t="s">
        <v>313</v>
      </c>
      <c r="B27" s="65" t="s">
        <v>314</v>
      </c>
      <c r="C27" s="76"/>
      <c r="D27" s="56"/>
      <c r="E27" s="4" t="s">
        <v>290</v>
      </c>
      <c r="F27" s="4" t="s">
        <v>286</v>
      </c>
      <c r="G27" s="4">
        <f t="shared" ref="G27:G35" si="5">SUM(K27:O27)</f>
        <v>10</v>
      </c>
      <c r="H27" s="7"/>
      <c r="I27" s="411"/>
      <c r="J27" s="7"/>
      <c r="K27" s="90">
        <v>10</v>
      </c>
      <c r="L27" s="90"/>
      <c r="M27" s="90"/>
      <c r="N27" s="90"/>
      <c r="O27" s="90"/>
      <c r="P27" s="7"/>
      <c r="Q27" s="9">
        <f t="shared" ref="Q27:Q35" si="6">(K27+L27+M27+N27+O27)*(I27)</f>
        <v>0</v>
      </c>
      <c r="R27" s="329"/>
      <c r="S27" s="21"/>
      <c r="T27" s="97"/>
    </row>
    <row r="28" spans="1:20" x14ac:dyDescent="0.25">
      <c r="A28" s="8" t="s">
        <v>315</v>
      </c>
      <c r="B28" s="65" t="s">
        <v>314</v>
      </c>
      <c r="C28" s="76"/>
      <c r="D28" s="56"/>
      <c r="E28" s="4" t="s">
        <v>292</v>
      </c>
      <c r="F28" s="4" t="s">
        <v>286</v>
      </c>
      <c r="G28" s="4">
        <f t="shared" si="5"/>
        <v>0</v>
      </c>
      <c r="H28" s="7"/>
      <c r="I28" s="411"/>
      <c r="J28" s="7"/>
      <c r="K28" s="90"/>
      <c r="L28" s="90"/>
      <c r="M28" s="90"/>
      <c r="N28" s="90"/>
      <c r="O28" s="90"/>
      <c r="P28" s="7"/>
      <c r="Q28" s="9">
        <f t="shared" si="6"/>
        <v>0</v>
      </c>
      <c r="R28" s="329"/>
      <c r="S28" s="21"/>
      <c r="T28" s="97"/>
    </row>
    <row r="29" spans="1:20" x14ac:dyDescent="0.25">
      <c r="A29" s="8" t="s">
        <v>316</v>
      </c>
      <c r="B29" s="65" t="s">
        <v>314</v>
      </c>
      <c r="C29" s="76"/>
      <c r="D29" s="56"/>
      <c r="E29" s="4" t="s">
        <v>294</v>
      </c>
      <c r="F29" s="4" t="s">
        <v>286</v>
      </c>
      <c r="G29" s="4">
        <f t="shared" si="5"/>
        <v>0</v>
      </c>
      <c r="H29" s="7"/>
      <c r="I29" s="411"/>
      <c r="J29" s="7"/>
      <c r="K29" s="90"/>
      <c r="L29" s="90"/>
      <c r="M29" s="90"/>
      <c r="N29" s="90"/>
      <c r="O29" s="90"/>
      <c r="P29" s="7"/>
      <c r="Q29" s="9">
        <f t="shared" si="6"/>
        <v>0</v>
      </c>
      <c r="R29" s="329"/>
      <c r="S29" s="21"/>
      <c r="T29" s="97"/>
    </row>
    <row r="30" spans="1:20" x14ac:dyDescent="0.25">
      <c r="A30" s="8" t="s">
        <v>317</v>
      </c>
      <c r="B30" s="65" t="s">
        <v>314</v>
      </c>
      <c r="C30" s="76"/>
      <c r="D30" s="56"/>
      <c r="E30" s="4" t="s">
        <v>296</v>
      </c>
      <c r="F30" s="4" t="s">
        <v>286</v>
      </c>
      <c r="G30" s="4">
        <f t="shared" si="5"/>
        <v>0</v>
      </c>
      <c r="H30" s="7"/>
      <c r="I30" s="411"/>
      <c r="J30" s="7"/>
      <c r="K30" s="90"/>
      <c r="L30" s="90"/>
      <c r="M30" s="90"/>
      <c r="N30" s="90"/>
      <c r="O30" s="90"/>
      <c r="P30" s="7"/>
      <c r="Q30" s="9">
        <f t="shared" si="6"/>
        <v>0</v>
      </c>
      <c r="R30" s="329"/>
      <c r="S30" s="21"/>
      <c r="T30" s="97"/>
    </row>
    <row r="31" spans="1:20" x14ac:dyDescent="0.25">
      <c r="A31" s="8" t="s">
        <v>318</v>
      </c>
      <c r="B31" s="65" t="s">
        <v>314</v>
      </c>
      <c r="C31" s="76"/>
      <c r="D31" s="56"/>
      <c r="E31" s="4" t="s">
        <v>298</v>
      </c>
      <c r="F31" s="4" t="s">
        <v>286</v>
      </c>
      <c r="G31" s="4">
        <f t="shared" si="5"/>
        <v>0</v>
      </c>
      <c r="H31" s="7"/>
      <c r="I31" s="411"/>
      <c r="J31" s="7"/>
      <c r="K31" s="90"/>
      <c r="L31" s="90"/>
      <c r="M31" s="90"/>
      <c r="N31" s="90"/>
      <c r="O31" s="90"/>
      <c r="P31" s="7"/>
      <c r="Q31" s="9">
        <f t="shared" si="6"/>
        <v>0</v>
      </c>
      <c r="R31" s="329"/>
      <c r="S31" s="21"/>
      <c r="T31" s="97"/>
    </row>
    <row r="32" spans="1:20" x14ac:dyDescent="0.25">
      <c r="A32" s="8" t="s">
        <v>319</v>
      </c>
      <c r="B32" s="65" t="s">
        <v>314</v>
      </c>
      <c r="C32" s="76"/>
      <c r="D32" s="56"/>
      <c r="E32" s="4" t="s">
        <v>300</v>
      </c>
      <c r="F32" s="4" t="s">
        <v>286</v>
      </c>
      <c r="G32" s="4">
        <f t="shared" si="5"/>
        <v>0</v>
      </c>
      <c r="H32" s="7"/>
      <c r="I32" s="411"/>
      <c r="J32" s="7"/>
      <c r="K32" s="90"/>
      <c r="L32" s="90"/>
      <c r="M32" s="90"/>
      <c r="N32" s="90"/>
      <c r="O32" s="90"/>
      <c r="P32" s="7"/>
      <c r="Q32" s="9">
        <f t="shared" si="6"/>
        <v>0</v>
      </c>
      <c r="R32" s="329"/>
      <c r="S32" s="21"/>
      <c r="T32" s="97"/>
    </row>
    <row r="33" spans="1:20" x14ac:dyDescent="0.25">
      <c r="A33" s="8" t="s">
        <v>320</v>
      </c>
      <c r="B33" s="65" t="s">
        <v>314</v>
      </c>
      <c r="C33" s="76"/>
      <c r="D33" s="56"/>
      <c r="E33" s="4" t="s">
        <v>321</v>
      </c>
      <c r="F33" s="4" t="s">
        <v>286</v>
      </c>
      <c r="G33" s="4">
        <f t="shared" si="5"/>
        <v>0</v>
      </c>
      <c r="H33" s="7"/>
      <c r="I33" s="411"/>
      <c r="J33" s="7"/>
      <c r="K33" s="90"/>
      <c r="L33" s="90"/>
      <c r="M33" s="90"/>
      <c r="N33" s="90"/>
      <c r="O33" s="90"/>
      <c r="P33" s="7"/>
      <c r="Q33" s="9">
        <f t="shared" si="6"/>
        <v>0</v>
      </c>
      <c r="R33" s="329"/>
      <c r="S33" s="21"/>
      <c r="T33" s="97"/>
    </row>
    <row r="34" spans="1:20" x14ac:dyDescent="0.25">
      <c r="A34" s="8" t="s">
        <v>322</v>
      </c>
      <c r="B34" s="65" t="s">
        <v>314</v>
      </c>
      <c r="C34" s="76"/>
      <c r="D34" s="56"/>
      <c r="E34" s="4" t="s">
        <v>323</v>
      </c>
      <c r="F34" s="4" t="s">
        <v>286</v>
      </c>
      <c r="G34" s="4">
        <f t="shared" si="5"/>
        <v>0</v>
      </c>
      <c r="H34" s="7"/>
      <c r="I34" s="411"/>
      <c r="J34" s="7"/>
      <c r="K34" s="90"/>
      <c r="L34" s="90"/>
      <c r="M34" s="90"/>
      <c r="N34" s="90"/>
      <c r="O34" s="90"/>
      <c r="P34" s="7"/>
      <c r="Q34" s="9">
        <f t="shared" si="6"/>
        <v>0</v>
      </c>
      <c r="R34" s="329"/>
      <c r="S34" s="21"/>
      <c r="T34" s="97"/>
    </row>
    <row r="35" spans="1:20" ht="15.75" thickBot="1" x14ac:dyDescent="0.3">
      <c r="A35" s="10" t="s">
        <v>324</v>
      </c>
      <c r="B35" s="66" t="s">
        <v>314</v>
      </c>
      <c r="C35" s="77"/>
      <c r="D35" s="57"/>
      <c r="E35" s="11" t="s">
        <v>311</v>
      </c>
      <c r="F35" s="11" t="s">
        <v>286</v>
      </c>
      <c r="G35" s="11">
        <f t="shared" si="5"/>
        <v>0</v>
      </c>
      <c r="H35" s="12"/>
      <c r="I35" s="412"/>
      <c r="J35" s="12"/>
      <c r="K35" s="91"/>
      <c r="L35" s="91"/>
      <c r="M35" s="91"/>
      <c r="N35" s="91"/>
      <c r="O35" s="91"/>
      <c r="P35" s="12"/>
      <c r="Q35" s="13">
        <f t="shared" si="6"/>
        <v>0</v>
      </c>
      <c r="R35" s="329"/>
      <c r="S35" s="21"/>
      <c r="T35" s="97"/>
    </row>
    <row r="36" spans="1:20" s="21" customFormat="1" ht="15.75" thickBot="1" x14ac:dyDescent="0.3">
      <c r="A36" s="18"/>
      <c r="B36" s="19"/>
      <c r="C36" s="19"/>
      <c r="D36" s="20"/>
      <c r="E36" s="20"/>
      <c r="F36" s="20"/>
      <c r="G36" s="20"/>
      <c r="I36" s="416"/>
      <c r="K36" s="92"/>
      <c r="L36" s="92"/>
      <c r="M36" s="92"/>
      <c r="N36" s="92"/>
      <c r="O36" s="92"/>
      <c r="Q36" s="22"/>
    </row>
    <row r="37" spans="1:20" s="41" customFormat="1" ht="15.75" x14ac:dyDescent="0.25">
      <c r="A37" s="43"/>
      <c r="B37" s="32" t="s">
        <v>325</v>
      </c>
      <c r="C37" s="32"/>
      <c r="D37" s="44"/>
      <c r="E37" s="44"/>
      <c r="F37" s="44"/>
      <c r="G37" s="44"/>
      <c r="H37" s="39"/>
      <c r="I37" s="415"/>
      <c r="J37" s="39"/>
      <c r="K37" s="99">
        <f>(K38*$I38)+(K39*$I39)+(K40*$I40)+(K41*$I41)+(K42*$I42)+(K43*$I43)+(K44*$I44)+(K45*$I45)+(K46*$I46)</f>
        <v>0</v>
      </c>
      <c r="L37" s="99">
        <f t="shared" ref="L37:O37" si="7">(L38*$I38)+(L39*$I39)+(L40*$I40)+(L41*$I41)+(L42*$I42)+(L43*$I43)+(L44*$I44)+(L45*$I45)+(L46*$I46)</f>
        <v>0</v>
      </c>
      <c r="M37" s="99">
        <f t="shared" si="7"/>
        <v>0</v>
      </c>
      <c r="N37" s="99">
        <f t="shared" si="7"/>
        <v>0</v>
      </c>
      <c r="O37" s="99">
        <f t="shared" si="7"/>
        <v>0</v>
      </c>
      <c r="P37" s="39"/>
      <c r="Q37" s="40"/>
      <c r="S37" s="118"/>
      <c r="T37" s="119"/>
    </row>
    <row r="38" spans="1:20" x14ac:dyDescent="0.25">
      <c r="A38" s="8" t="s">
        <v>326</v>
      </c>
      <c r="B38" s="65" t="s">
        <v>327</v>
      </c>
      <c r="C38" s="76"/>
      <c r="D38" s="56"/>
      <c r="E38" s="4" t="s">
        <v>290</v>
      </c>
      <c r="F38" s="4" t="s">
        <v>286</v>
      </c>
      <c r="G38" s="4">
        <f t="shared" ref="G38:G46" si="8">SUM(K38:O38)</f>
        <v>0</v>
      </c>
      <c r="H38" s="7"/>
      <c r="I38" s="411"/>
      <c r="J38" s="7"/>
      <c r="K38" s="90"/>
      <c r="L38" s="90"/>
      <c r="M38" s="90"/>
      <c r="N38" s="90"/>
      <c r="O38" s="90"/>
      <c r="P38" s="7"/>
      <c r="Q38" s="9">
        <f t="shared" ref="Q38:Q46" si="9">(K38+L38+M38+N38+O38)*(I38)</f>
        <v>0</v>
      </c>
      <c r="R38" s="329"/>
      <c r="S38" s="21"/>
      <c r="T38" s="97"/>
    </row>
    <row r="39" spans="1:20" x14ac:dyDescent="0.25">
      <c r="A39" s="8" t="s">
        <v>328</v>
      </c>
      <c r="B39" s="65" t="s">
        <v>327</v>
      </c>
      <c r="C39" s="76"/>
      <c r="D39" s="56"/>
      <c r="E39" s="4" t="s">
        <v>292</v>
      </c>
      <c r="F39" s="4" t="s">
        <v>286</v>
      </c>
      <c r="G39" s="4">
        <f t="shared" si="8"/>
        <v>0</v>
      </c>
      <c r="H39" s="7"/>
      <c r="I39" s="411"/>
      <c r="J39" s="7"/>
      <c r="K39" s="90"/>
      <c r="L39" s="90"/>
      <c r="M39" s="90"/>
      <c r="N39" s="90"/>
      <c r="O39" s="90"/>
      <c r="P39" s="7"/>
      <c r="Q39" s="9">
        <f t="shared" si="9"/>
        <v>0</v>
      </c>
      <c r="R39" s="329"/>
      <c r="S39" s="21"/>
      <c r="T39" s="97"/>
    </row>
    <row r="40" spans="1:20" x14ac:dyDescent="0.25">
      <c r="A40" s="8" t="s">
        <v>329</v>
      </c>
      <c r="B40" s="65" t="s">
        <v>327</v>
      </c>
      <c r="C40" s="76"/>
      <c r="D40" s="56"/>
      <c r="E40" s="4" t="s">
        <v>294</v>
      </c>
      <c r="F40" s="4" t="s">
        <v>286</v>
      </c>
      <c r="G40" s="4">
        <f t="shared" si="8"/>
        <v>0</v>
      </c>
      <c r="H40" s="7"/>
      <c r="I40" s="411"/>
      <c r="J40" s="7"/>
      <c r="K40" s="90"/>
      <c r="L40" s="90"/>
      <c r="M40" s="90"/>
      <c r="N40" s="90"/>
      <c r="O40" s="90"/>
      <c r="P40" s="7"/>
      <c r="Q40" s="9">
        <f t="shared" si="9"/>
        <v>0</v>
      </c>
      <c r="R40" s="329"/>
      <c r="S40" s="21"/>
      <c r="T40" s="97"/>
    </row>
    <row r="41" spans="1:20" x14ac:dyDescent="0.25">
      <c r="A41" s="8" t="s">
        <v>330</v>
      </c>
      <c r="B41" s="65" t="s">
        <v>327</v>
      </c>
      <c r="C41" s="76"/>
      <c r="D41" s="56"/>
      <c r="E41" s="4" t="s">
        <v>296</v>
      </c>
      <c r="F41" s="4" t="s">
        <v>286</v>
      </c>
      <c r="G41" s="4">
        <f t="shared" si="8"/>
        <v>0</v>
      </c>
      <c r="H41" s="7"/>
      <c r="I41" s="411"/>
      <c r="J41" s="7"/>
      <c r="K41" s="90"/>
      <c r="L41" s="90"/>
      <c r="M41" s="90"/>
      <c r="N41" s="90"/>
      <c r="O41" s="90"/>
      <c r="P41" s="7"/>
      <c r="Q41" s="9">
        <f t="shared" si="9"/>
        <v>0</v>
      </c>
      <c r="R41" s="329"/>
      <c r="S41" s="21"/>
      <c r="T41" s="97"/>
    </row>
    <row r="42" spans="1:20" x14ac:dyDescent="0.25">
      <c r="A42" s="8" t="s">
        <v>331</v>
      </c>
      <c r="B42" s="65" t="s">
        <v>327</v>
      </c>
      <c r="C42" s="76"/>
      <c r="D42" s="56"/>
      <c r="E42" s="4" t="s">
        <v>298</v>
      </c>
      <c r="F42" s="4" t="s">
        <v>286</v>
      </c>
      <c r="G42" s="4">
        <f t="shared" si="8"/>
        <v>0</v>
      </c>
      <c r="H42" s="7"/>
      <c r="I42" s="411"/>
      <c r="J42" s="7"/>
      <c r="K42" s="90"/>
      <c r="L42" s="90"/>
      <c r="M42" s="90"/>
      <c r="N42" s="90"/>
      <c r="O42" s="90"/>
      <c r="P42" s="7"/>
      <c r="Q42" s="9">
        <f t="shared" si="9"/>
        <v>0</v>
      </c>
      <c r="R42" s="329"/>
      <c r="S42" s="21"/>
      <c r="T42" s="97"/>
    </row>
    <row r="43" spans="1:20" x14ac:dyDescent="0.25">
      <c r="A43" s="8" t="s">
        <v>332</v>
      </c>
      <c r="B43" s="65" t="s">
        <v>327</v>
      </c>
      <c r="C43" s="76"/>
      <c r="D43" s="56"/>
      <c r="E43" s="4" t="s">
        <v>300</v>
      </c>
      <c r="F43" s="4" t="s">
        <v>286</v>
      </c>
      <c r="G43" s="4">
        <f t="shared" si="8"/>
        <v>0</v>
      </c>
      <c r="H43" s="7"/>
      <c r="I43" s="411"/>
      <c r="J43" s="7"/>
      <c r="K43" s="90"/>
      <c r="L43" s="90"/>
      <c r="M43" s="90"/>
      <c r="N43" s="90"/>
      <c r="O43" s="90"/>
      <c r="P43" s="7"/>
      <c r="Q43" s="9">
        <f t="shared" si="9"/>
        <v>0</v>
      </c>
      <c r="R43" s="329"/>
      <c r="S43" s="21"/>
      <c r="T43" s="97"/>
    </row>
    <row r="44" spans="1:20" x14ac:dyDescent="0.25">
      <c r="A44" s="8" t="s">
        <v>333</v>
      </c>
      <c r="B44" s="65" t="s">
        <v>327</v>
      </c>
      <c r="C44" s="76"/>
      <c r="D44" s="56"/>
      <c r="E44" s="4" t="s">
        <v>321</v>
      </c>
      <c r="F44" s="4" t="s">
        <v>286</v>
      </c>
      <c r="G44" s="4">
        <f t="shared" si="8"/>
        <v>0</v>
      </c>
      <c r="H44" s="7"/>
      <c r="I44" s="411"/>
      <c r="J44" s="7"/>
      <c r="K44" s="90"/>
      <c r="L44" s="90"/>
      <c r="M44" s="90"/>
      <c r="N44" s="90"/>
      <c r="O44" s="90"/>
      <c r="P44" s="7"/>
      <c r="Q44" s="9">
        <f t="shared" si="9"/>
        <v>0</v>
      </c>
      <c r="R44" s="329"/>
      <c r="S44" s="21"/>
      <c r="T44" s="97"/>
    </row>
    <row r="45" spans="1:20" x14ac:dyDescent="0.25">
      <c r="A45" s="8" t="s">
        <v>334</v>
      </c>
      <c r="B45" s="65" t="s">
        <v>327</v>
      </c>
      <c r="C45" s="76"/>
      <c r="D45" s="56"/>
      <c r="E45" s="4" t="s">
        <v>323</v>
      </c>
      <c r="F45" s="4" t="s">
        <v>286</v>
      </c>
      <c r="G45" s="4">
        <f t="shared" si="8"/>
        <v>0</v>
      </c>
      <c r="H45" s="7"/>
      <c r="I45" s="411"/>
      <c r="J45" s="7"/>
      <c r="K45" s="90"/>
      <c r="L45" s="90"/>
      <c r="M45" s="90"/>
      <c r="N45" s="90"/>
      <c r="O45" s="90"/>
      <c r="P45" s="7"/>
      <c r="Q45" s="9">
        <f t="shared" si="9"/>
        <v>0</v>
      </c>
      <c r="R45" s="329"/>
      <c r="S45" s="21"/>
      <c r="T45" s="97"/>
    </row>
    <row r="46" spans="1:20" ht="15.75" thickBot="1" x14ac:dyDescent="0.3">
      <c r="A46" s="10" t="s">
        <v>335</v>
      </c>
      <c r="B46" s="66" t="s">
        <v>327</v>
      </c>
      <c r="C46" s="77"/>
      <c r="D46" s="57"/>
      <c r="E46" s="11" t="s">
        <v>311</v>
      </c>
      <c r="F46" s="11" t="s">
        <v>286</v>
      </c>
      <c r="G46" s="11">
        <f t="shared" si="8"/>
        <v>0</v>
      </c>
      <c r="H46" s="12"/>
      <c r="I46" s="412"/>
      <c r="J46" s="12"/>
      <c r="K46" s="91"/>
      <c r="L46" s="91"/>
      <c r="M46" s="91"/>
      <c r="N46" s="91"/>
      <c r="O46" s="91"/>
      <c r="P46" s="12"/>
      <c r="Q46" s="13">
        <f t="shared" si="9"/>
        <v>0</v>
      </c>
      <c r="R46" s="329"/>
      <c r="S46" s="21"/>
      <c r="T46" s="97"/>
    </row>
    <row r="47" spans="1:20" s="21" customFormat="1" ht="15.75" thickBot="1" x14ac:dyDescent="0.3">
      <c r="A47" s="18"/>
      <c r="B47" s="19"/>
      <c r="C47" s="19"/>
      <c r="D47" s="20"/>
      <c r="E47" s="20"/>
      <c r="F47" s="20"/>
      <c r="G47" s="20"/>
      <c r="I47" s="416"/>
      <c r="K47" s="92"/>
      <c r="L47" s="92"/>
      <c r="M47" s="92"/>
      <c r="N47" s="92"/>
      <c r="O47" s="92"/>
      <c r="Q47" s="22"/>
    </row>
    <row r="48" spans="1:20" s="41" customFormat="1" ht="15.75" x14ac:dyDescent="0.25">
      <c r="A48" s="43"/>
      <c r="B48" s="32" t="s">
        <v>336</v>
      </c>
      <c r="C48" s="32"/>
      <c r="D48" s="44"/>
      <c r="E48" s="44"/>
      <c r="F48" s="44"/>
      <c r="G48" s="44"/>
      <c r="H48" s="39"/>
      <c r="I48" s="415"/>
      <c r="J48" s="39"/>
      <c r="K48" s="99">
        <f>(K49*$I49)+(K50*$I50)+(K51*$I51)+(K52*$I52)+(K53*$I53)+(K54*$I54)+(K55*$I55)+(K56*$I56)+(K57*$I57)</f>
        <v>0</v>
      </c>
      <c r="L48" s="99">
        <f t="shared" ref="L48:O48" si="10">(L49*$I49)+(L50*$I50)+(L51*$I51)+(L52*$I52)+(L53*$I53)+(L54*$I54)+(L55*$I55)+(L56*$I56)+(L57*$I57)</f>
        <v>0</v>
      </c>
      <c r="M48" s="99">
        <f t="shared" si="10"/>
        <v>0</v>
      </c>
      <c r="N48" s="99">
        <f t="shared" si="10"/>
        <v>0</v>
      </c>
      <c r="O48" s="99">
        <f t="shared" si="10"/>
        <v>0</v>
      </c>
      <c r="P48" s="39"/>
      <c r="Q48" s="40"/>
      <c r="S48" s="118"/>
      <c r="T48" s="119"/>
    </row>
    <row r="49" spans="1:20" x14ac:dyDescent="0.25">
      <c r="A49" s="8" t="s">
        <v>337</v>
      </c>
      <c r="B49" s="65" t="s">
        <v>338</v>
      </c>
      <c r="C49" s="76"/>
      <c r="D49" s="56"/>
      <c r="E49" s="4" t="s">
        <v>290</v>
      </c>
      <c r="F49" s="4" t="s">
        <v>286</v>
      </c>
      <c r="G49" s="4">
        <f t="shared" ref="G49:G57" si="11">SUM(K49:O49)</f>
        <v>0</v>
      </c>
      <c r="H49" s="7"/>
      <c r="I49" s="411"/>
      <c r="J49" s="7"/>
      <c r="K49" s="90"/>
      <c r="L49" s="90"/>
      <c r="M49" s="90"/>
      <c r="N49" s="90"/>
      <c r="O49" s="90"/>
      <c r="P49" s="7"/>
      <c r="Q49" s="9">
        <f t="shared" ref="Q49:Q57" si="12">(K49+L49+M49+N49+O49)*(I49)</f>
        <v>0</v>
      </c>
      <c r="R49" s="329"/>
      <c r="S49" s="21"/>
      <c r="T49" s="97"/>
    </row>
    <row r="50" spans="1:20" x14ac:dyDescent="0.25">
      <c r="A50" s="8" t="s">
        <v>339</v>
      </c>
      <c r="B50" s="65" t="s">
        <v>338</v>
      </c>
      <c r="C50" s="76"/>
      <c r="D50" s="56"/>
      <c r="E50" s="4" t="s">
        <v>292</v>
      </c>
      <c r="F50" s="4" t="s">
        <v>286</v>
      </c>
      <c r="G50" s="4">
        <f t="shared" si="11"/>
        <v>0</v>
      </c>
      <c r="H50" s="7"/>
      <c r="I50" s="411"/>
      <c r="J50" s="7"/>
      <c r="K50" s="90"/>
      <c r="L50" s="90"/>
      <c r="M50" s="90"/>
      <c r="N50" s="90"/>
      <c r="O50" s="90"/>
      <c r="P50" s="7"/>
      <c r="Q50" s="9">
        <f t="shared" si="12"/>
        <v>0</v>
      </c>
      <c r="R50" s="329"/>
      <c r="S50" s="21"/>
      <c r="T50" s="97"/>
    </row>
    <row r="51" spans="1:20" x14ac:dyDescent="0.25">
      <c r="A51" s="8" t="s">
        <v>340</v>
      </c>
      <c r="B51" s="65" t="s">
        <v>338</v>
      </c>
      <c r="C51" s="76"/>
      <c r="D51" s="56"/>
      <c r="E51" s="4" t="s">
        <v>294</v>
      </c>
      <c r="F51" s="4" t="s">
        <v>286</v>
      </c>
      <c r="G51" s="4">
        <f t="shared" si="11"/>
        <v>0</v>
      </c>
      <c r="H51" s="7"/>
      <c r="I51" s="411"/>
      <c r="J51" s="7"/>
      <c r="K51" s="90"/>
      <c r="L51" s="90"/>
      <c r="M51" s="90"/>
      <c r="N51" s="90"/>
      <c r="O51" s="90"/>
      <c r="P51" s="7"/>
      <c r="Q51" s="9">
        <f t="shared" si="12"/>
        <v>0</v>
      </c>
      <c r="R51" s="329"/>
      <c r="S51" s="21"/>
      <c r="T51" s="97"/>
    </row>
    <row r="52" spans="1:20" x14ac:dyDescent="0.25">
      <c r="A52" s="8" t="s">
        <v>341</v>
      </c>
      <c r="B52" s="65" t="s">
        <v>338</v>
      </c>
      <c r="C52" s="76"/>
      <c r="D52" s="56"/>
      <c r="E52" s="4" t="s">
        <v>296</v>
      </c>
      <c r="F52" s="4" t="s">
        <v>286</v>
      </c>
      <c r="G52" s="4">
        <f t="shared" si="11"/>
        <v>0</v>
      </c>
      <c r="H52" s="7"/>
      <c r="I52" s="411"/>
      <c r="J52" s="7"/>
      <c r="K52" s="90"/>
      <c r="L52" s="90"/>
      <c r="M52" s="90"/>
      <c r="N52" s="90"/>
      <c r="O52" s="90"/>
      <c r="P52" s="7"/>
      <c r="Q52" s="9">
        <f t="shared" si="12"/>
        <v>0</v>
      </c>
      <c r="R52" s="329"/>
      <c r="S52" s="21"/>
      <c r="T52" s="97"/>
    </row>
    <row r="53" spans="1:20" x14ac:dyDescent="0.25">
      <c r="A53" s="8" t="s">
        <v>342</v>
      </c>
      <c r="B53" s="65" t="s">
        <v>338</v>
      </c>
      <c r="C53" s="76"/>
      <c r="D53" s="56"/>
      <c r="E53" s="4" t="s">
        <v>298</v>
      </c>
      <c r="F53" s="4" t="s">
        <v>286</v>
      </c>
      <c r="G53" s="4">
        <f t="shared" si="11"/>
        <v>0</v>
      </c>
      <c r="H53" s="7"/>
      <c r="I53" s="411"/>
      <c r="J53" s="7"/>
      <c r="K53" s="90"/>
      <c r="L53" s="90"/>
      <c r="M53" s="90"/>
      <c r="N53" s="90"/>
      <c r="O53" s="90"/>
      <c r="P53" s="7"/>
      <c r="Q53" s="9">
        <f t="shared" si="12"/>
        <v>0</v>
      </c>
      <c r="R53" s="329"/>
      <c r="S53" s="21"/>
      <c r="T53" s="97"/>
    </row>
    <row r="54" spans="1:20" x14ac:dyDescent="0.25">
      <c r="A54" s="8" t="s">
        <v>343</v>
      </c>
      <c r="B54" s="65" t="s">
        <v>338</v>
      </c>
      <c r="C54" s="76"/>
      <c r="D54" s="56"/>
      <c r="E54" s="4" t="s">
        <v>300</v>
      </c>
      <c r="F54" s="4" t="s">
        <v>286</v>
      </c>
      <c r="G54" s="4">
        <f t="shared" si="11"/>
        <v>0</v>
      </c>
      <c r="H54" s="7"/>
      <c r="I54" s="411"/>
      <c r="J54" s="7"/>
      <c r="K54" s="90"/>
      <c r="L54" s="90"/>
      <c r="M54" s="90"/>
      <c r="N54" s="90"/>
      <c r="O54" s="90"/>
      <c r="P54" s="7"/>
      <c r="Q54" s="9">
        <f t="shared" si="12"/>
        <v>0</v>
      </c>
      <c r="R54" s="329"/>
      <c r="S54" s="21"/>
      <c r="T54" s="97"/>
    </row>
    <row r="55" spans="1:20" x14ac:dyDescent="0.25">
      <c r="A55" s="8" t="s">
        <v>344</v>
      </c>
      <c r="B55" s="65" t="s">
        <v>338</v>
      </c>
      <c r="C55" s="76"/>
      <c r="D55" s="56"/>
      <c r="E55" s="4" t="s">
        <v>321</v>
      </c>
      <c r="F55" s="4" t="s">
        <v>286</v>
      </c>
      <c r="G55" s="4">
        <f t="shared" si="11"/>
        <v>0</v>
      </c>
      <c r="H55" s="7"/>
      <c r="I55" s="411"/>
      <c r="J55" s="7"/>
      <c r="K55" s="90"/>
      <c r="L55" s="90"/>
      <c r="M55" s="90"/>
      <c r="N55" s="90"/>
      <c r="O55" s="90"/>
      <c r="P55" s="7"/>
      <c r="Q55" s="9">
        <f t="shared" si="12"/>
        <v>0</v>
      </c>
      <c r="R55" s="329"/>
      <c r="S55" s="21"/>
      <c r="T55" s="97"/>
    </row>
    <row r="56" spans="1:20" x14ac:dyDescent="0.25">
      <c r="A56" s="8" t="s">
        <v>345</v>
      </c>
      <c r="B56" s="65" t="s">
        <v>338</v>
      </c>
      <c r="C56" s="76"/>
      <c r="D56" s="56"/>
      <c r="E56" s="4" t="s">
        <v>323</v>
      </c>
      <c r="F56" s="4" t="s">
        <v>286</v>
      </c>
      <c r="G56" s="4">
        <f t="shared" si="11"/>
        <v>0</v>
      </c>
      <c r="H56" s="7"/>
      <c r="I56" s="411"/>
      <c r="J56" s="7"/>
      <c r="K56" s="90"/>
      <c r="L56" s="90"/>
      <c r="M56" s="90"/>
      <c r="N56" s="90"/>
      <c r="O56" s="90"/>
      <c r="P56" s="7"/>
      <c r="Q56" s="9">
        <f t="shared" si="12"/>
        <v>0</v>
      </c>
      <c r="R56" s="329"/>
      <c r="S56" s="21"/>
      <c r="T56" s="97"/>
    </row>
    <row r="57" spans="1:20" ht="15.75" thickBot="1" x14ac:dyDescent="0.3">
      <c r="A57" s="10" t="s">
        <v>346</v>
      </c>
      <c r="B57" s="66" t="s">
        <v>338</v>
      </c>
      <c r="C57" s="77"/>
      <c r="D57" s="57"/>
      <c r="E57" s="11" t="s">
        <v>311</v>
      </c>
      <c r="F57" s="11" t="s">
        <v>286</v>
      </c>
      <c r="G57" s="11">
        <f t="shared" si="11"/>
        <v>0</v>
      </c>
      <c r="H57" s="12"/>
      <c r="I57" s="412"/>
      <c r="J57" s="12"/>
      <c r="K57" s="91"/>
      <c r="L57" s="91"/>
      <c r="M57" s="91"/>
      <c r="N57" s="91"/>
      <c r="O57" s="91"/>
      <c r="P57" s="12"/>
      <c r="Q57" s="13">
        <f t="shared" si="12"/>
        <v>0</v>
      </c>
      <c r="R57" s="329"/>
      <c r="S57" s="21"/>
      <c r="T57" s="97"/>
    </row>
    <row r="58" spans="1:20" s="21" customFormat="1" ht="15.75" thickBot="1" x14ac:dyDescent="0.3">
      <c r="A58" s="18"/>
      <c r="B58" s="19"/>
      <c r="C58" s="19"/>
      <c r="D58" s="20"/>
      <c r="E58" s="20"/>
      <c r="F58" s="20"/>
      <c r="G58" s="20"/>
      <c r="I58" s="416"/>
      <c r="K58" s="92"/>
      <c r="L58" s="92"/>
      <c r="M58" s="92"/>
      <c r="N58" s="92"/>
      <c r="O58" s="92"/>
      <c r="Q58" s="22"/>
    </row>
    <row r="59" spans="1:20" s="41" customFormat="1" ht="15.75" x14ac:dyDescent="0.25">
      <c r="A59" s="45"/>
      <c r="B59" s="33" t="s">
        <v>312</v>
      </c>
      <c r="C59" s="33"/>
      <c r="D59" s="46"/>
      <c r="E59" s="46"/>
      <c r="F59" s="46"/>
      <c r="G59" s="46"/>
      <c r="H59" s="39"/>
      <c r="I59" s="415"/>
      <c r="J59" s="39"/>
      <c r="K59" s="100">
        <f>(K60*$I60)+(K61*$I61)+(K62*$I62)+(K63*$I63)+(K64*$I64)+(K65*$I65)+(K66*$I66)+(K67*$I67)+(K68*$I68)</f>
        <v>0</v>
      </c>
      <c r="L59" s="100">
        <f t="shared" ref="L59:O59" si="13">(L60*$I60)+(L61*$I61)+(L62*$I62)+(L63*$I63)+(L64*$I64)+(L65*$I65)+(L66*$I66)+(L67*$I67)+(L68*$I68)</f>
        <v>0</v>
      </c>
      <c r="M59" s="100">
        <f t="shared" si="13"/>
        <v>0</v>
      </c>
      <c r="N59" s="100">
        <f t="shared" si="13"/>
        <v>0</v>
      </c>
      <c r="O59" s="100">
        <f t="shared" si="13"/>
        <v>0</v>
      </c>
      <c r="P59" s="39"/>
      <c r="Q59" s="40"/>
      <c r="S59" s="118"/>
      <c r="T59" s="119"/>
    </row>
    <row r="60" spans="1:20" x14ac:dyDescent="0.25">
      <c r="A60" s="16" t="s">
        <v>347</v>
      </c>
      <c r="B60" s="67" t="s">
        <v>348</v>
      </c>
      <c r="C60" s="78"/>
      <c r="D60" s="58"/>
      <c r="E60" s="14" t="s">
        <v>290</v>
      </c>
      <c r="F60" s="14" t="s">
        <v>286</v>
      </c>
      <c r="G60" s="14">
        <f t="shared" ref="G60:G68" si="14">SUM(K60:O60)</f>
        <v>8</v>
      </c>
      <c r="H60" s="7"/>
      <c r="I60" s="411"/>
      <c r="J60" s="7"/>
      <c r="K60" s="93">
        <v>8</v>
      </c>
      <c r="L60" s="93"/>
      <c r="M60" s="93"/>
      <c r="N60" s="93"/>
      <c r="O60" s="93"/>
      <c r="P60" s="7"/>
      <c r="Q60" s="9">
        <f t="shared" ref="Q60:Q68" si="15">(K60+L60+M60+N60+O60)*(I60)</f>
        <v>0</v>
      </c>
      <c r="R60" s="329"/>
      <c r="S60" s="21"/>
      <c r="T60" s="97"/>
    </row>
    <row r="61" spans="1:20" x14ac:dyDescent="0.25">
      <c r="A61" s="16" t="s">
        <v>349</v>
      </c>
      <c r="B61" s="67" t="s">
        <v>348</v>
      </c>
      <c r="C61" s="78"/>
      <c r="D61" s="58"/>
      <c r="E61" s="14" t="s">
        <v>292</v>
      </c>
      <c r="F61" s="14" t="s">
        <v>286</v>
      </c>
      <c r="G61" s="14">
        <f t="shared" si="14"/>
        <v>0</v>
      </c>
      <c r="H61" s="7"/>
      <c r="I61" s="411"/>
      <c r="J61" s="7"/>
      <c r="K61" s="93"/>
      <c r="L61" s="93"/>
      <c r="M61" s="93"/>
      <c r="N61" s="93"/>
      <c r="O61" s="93"/>
      <c r="P61" s="7"/>
      <c r="Q61" s="9">
        <f t="shared" si="15"/>
        <v>0</v>
      </c>
      <c r="R61" s="329"/>
      <c r="S61" s="21"/>
      <c r="T61" s="97"/>
    </row>
    <row r="62" spans="1:20" x14ac:dyDescent="0.25">
      <c r="A62" s="16" t="s">
        <v>350</v>
      </c>
      <c r="B62" s="67" t="s">
        <v>348</v>
      </c>
      <c r="C62" s="78"/>
      <c r="D62" s="58"/>
      <c r="E62" s="14" t="s">
        <v>294</v>
      </c>
      <c r="F62" s="14" t="s">
        <v>286</v>
      </c>
      <c r="G62" s="14">
        <f t="shared" si="14"/>
        <v>0</v>
      </c>
      <c r="H62" s="7"/>
      <c r="I62" s="411"/>
      <c r="J62" s="7"/>
      <c r="K62" s="93"/>
      <c r="L62" s="93"/>
      <c r="M62" s="93"/>
      <c r="N62" s="93"/>
      <c r="O62" s="93"/>
      <c r="P62" s="7"/>
      <c r="Q62" s="9">
        <f t="shared" si="15"/>
        <v>0</v>
      </c>
      <c r="R62" s="329"/>
      <c r="S62" s="21"/>
      <c r="T62" s="97"/>
    </row>
    <row r="63" spans="1:20" x14ac:dyDescent="0.25">
      <c r="A63" s="16" t="s">
        <v>351</v>
      </c>
      <c r="B63" s="67" t="s">
        <v>348</v>
      </c>
      <c r="C63" s="78"/>
      <c r="D63" s="58"/>
      <c r="E63" s="14" t="s">
        <v>296</v>
      </c>
      <c r="F63" s="14" t="s">
        <v>286</v>
      </c>
      <c r="G63" s="14">
        <f t="shared" si="14"/>
        <v>0</v>
      </c>
      <c r="H63" s="7"/>
      <c r="I63" s="411"/>
      <c r="J63" s="7"/>
      <c r="K63" s="93"/>
      <c r="L63" s="93"/>
      <c r="M63" s="93"/>
      <c r="N63" s="93"/>
      <c r="O63" s="93"/>
      <c r="P63" s="7"/>
      <c r="Q63" s="9">
        <f t="shared" si="15"/>
        <v>0</v>
      </c>
      <c r="R63" s="329"/>
      <c r="S63" s="21"/>
      <c r="T63" s="97"/>
    </row>
    <row r="64" spans="1:20" x14ac:dyDescent="0.25">
      <c r="A64" s="16" t="s">
        <v>352</v>
      </c>
      <c r="B64" s="67" t="s">
        <v>348</v>
      </c>
      <c r="C64" s="78"/>
      <c r="D64" s="58"/>
      <c r="E64" s="14" t="s">
        <v>298</v>
      </c>
      <c r="F64" s="14" t="s">
        <v>286</v>
      </c>
      <c r="G64" s="14">
        <f t="shared" si="14"/>
        <v>0</v>
      </c>
      <c r="H64" s="7"/>
      <c r="I64" s="411"/>
      <c r="J64" s="7"/>
      <c r="K64" s="93"/>
      <c r="L64" s="93"/>
      <c r="M64" s="93"/>
      <c r="N64" s="93"/>
      <c r="O64" s="93"/>
      <c r="P64" s="7"/>
      <c r="Q64" s="9">
        <f t="shared" si="15"/>
        <v>0</v>
      </c>
      <c r="R64" s="329"/>
      <c r="S64" s="97"/>
      <c r="T64" s="97"/>
    </row>
    <row r="65" spans="1:20" x14ac:dyDescent="0.25">
      <c r="A65" s="16" t="s">
        <v>353</v>
      </c>
      <c r="B65" s="67" t="s">
        <v>348</v>
      </c>
      <c r="C65" s="78"/>
      <c r="D65" s="58"/>
      <c r="E65" s="14" t="s">
        <v>300</v>
      </c>
      <c r="F65" s="14" t="s">
        <v>286</v>
      </c>
      <c r="G65" s="14">
        <f t="shared" si="14"/>
        <v>0</v>
      </c>
      <c r="H65" s="7"/>
      <c r="I65" s="411"/>
      <c r="J65" s="7"/>
      <c r="K65" s="93"/>
      <c r="L65" s="93"/>
      <c r="M65" s="93"/>
      <c r="N65" s="93"/>
      <c r="O65" s="93"/>
      <c r="P65" s="7"/>
      <c r="Q65" s="9">
        <f t="shared" si="15"/>
        <v>0</v>
      </c>
      <c r="R65" s="329"/>
      <c r="S65" s="97"/>
      <c r="T65" s="97"/>
    </row>
    <row r="66" spans="1:20" x14ac:dyDescent="0.25">
      <c r="A66" s="16" t="s">
        <v>354</v>
      </c>
      <c r="B66" s="67" t="s">
        <v>348</v>
      </c>
      <c r="C66" s="78"/>
      <c r="D66" s="58"/>
      <c r="E66" s="14" t="s">
        <v>321</v>
      </c>
      <c r="F66" s="14" t="s">
        <v>286</v>
      </c>
      <c r="G66" s="14">
        <f t="shared" si="14"/>
        <v>0</v>
      </c>
      <c r="H66" s="7"/>
      <c r="I66" s="411"/>
      <c r="J66" s="7"/>
      <c r="K66" s="93"/>
      <c r="L66" s="93"/>
      <c r="M66" s="93"/>
      <c r="N66" s="93"/>
      <c r="O66" s="93"/>
      <c r="P66" s="7"/>
      <c r="Q66" s="9">
        <f t="shared" si="15"/>
        <v>0</v>
      </c>
      <c r="R66" s="329"/>
      <c r="S66" s="97"/>
      <c r="T66" s="97"/>
    </row>
    <row r="67" spans="1:20" x14ac:dyDescent="0.25">
      <c r="A67" s="16" t="s">
        <v>355</v>
      </c>
      <c r="B67" s="67" t="s">
        <v>348</v>
      </c>
      <c r="C67" s="78"/>
      <c r="D67" s="58"/>
      <c r="E67" s="14" t="s">
        <v>323</v>
      </c>
      <c r="F67" s="14" t="s">
        <v>286</v>
      </c>
      <c r="G67" s="14">
        <f t="shared" si="14"/>
        <v>0</v>
      </c>
      <c r="H67" s="7"/>
      <c r="I67" s="411"/>
      <c r="J67" s="7"/>
      <c r="K67" s="93"/>
      <c r="L67" s="93"/>
      <c r="M67" s="93"/>
      <c r="N67" s="93"/>
      <c r="O67" s="93"/>
      <c r="P67" s="7"/>
      <c r="Q67" s="9">
        <f t="shared" si="15"/>
        <v>0</v>
      </c>
      <c r="R67" s="329"/>
      <c r="S67" s="97"/>
      <c r="T67" s="97"/>
    </row>
    <row r="68" spans="1:20" ht="15.75" thickBot="1" x14ac:dyDescent="0.3">
      <c r="A68" s="17" t="s">
        <v>356</v>
      </c>
      <c r="B68" s="68" t="s">
        <v>348</v>
      </c>
      <c r="C68" s="79"/>
      <c r="D68" s="59"/>
      <c r="E68" s="15" t="s">
        <v>311</v>
      </c>
      <c r="F68" s="15" t="s">
        <v>286</v>
      </c>
      <c r="G68" s="15">
        <f t="shared" si="14"/>
        <v>0</v>
      </c>
      <c r="H68" s="12"/>
      <c r="I68" s="412"/>
      <c r="J68" s="12"/>
      <c r="K68" s="94"/>
      <c r="L68" s="94"/>
      <c r="M68" s="94"/>
      <c r="N68" s="94"/>
      <c r="O68" s="94"/>
      <c r="P68" s="12"/>
      <c r="Q68" s="13">
        <f t="shared" si="15"/>
        <v>0</v>
      </c>
      <c r="R68" s="329"/>
      <c r="S68" s="97"/>
      <c r="T68" s="97"/>
    </row>
    <row r="69" spans="1:20" s="7" customFormat="1" ht="15.75" thickBot="1" x14ac:dyDescent="0.3">
      <c r="I69" s="417"/>
      <c r="K69" s="96"/>
      <c r="L69" s="96"/>
      <c r="M69" s="96"/>
      <c r="N69" s="96"/>
      <c r="O69" s="96"/>
      <c r="S69" s="21"/>
      <c r="T69" s="21"/>
    </row>
    <row r="70" spans="1:20" s="47" customFormat="1" ht="15.75" x14ac:dyDescent="0.25">
      <c r="A70" s="48"/>
      <c r="B70" s="49" t="s">
        <v>357</v>
      </c>
      <c r="C70" s="49"/>
      <c r="D70" s="49"/>
      <c r="E70" s="49"/>
      <c r="F70" s="49"/>
      <c r="G70" s="49"/>
      <c r="H70" s="49"/>
      <c r="I70" s="418"/>
      <c r="J70" s="49"/>
      <c r="K70" s="101">
        <f>(K71*$I71)+(K72*$I72)+(K73*$I73)+(K74*$I74)+(K75*$I75)+(K76*$I76)+(K77*$I77)+(K78*$I78)+(K79*$I79)+(K80*$I80)+(K82*$I82)+(K83*$I83)</f>
        <v>0</v>
      </c>
      <c r="L70" s="101">
        <f t="shared" ref="L70:O70" si="16">(L71*$I71)+(L72*$I72)+(L73*$I73)+(L74*$I74)+(L75*$I75)+(L76*$I76)+(L77*$I77)+(L78*$I78)+(L79*$I79)+(L80*$I80)+(L82*$I82)+(L83*$I83)</f>
        <v>0</v>
      </c>
      <c r="M70" s="101">
        <f t="shared" si="16"/>
        <v>0</v>
      </c>
      <c r="N70" s="101">
        <f t="shared" si="16"/>
        <v>0</v>
      </c>
      <c r="O70" s="101">
        <f t="shared" si="16"/>
        <v>0</v>
      </c>
      <c r="P70" s="49"/>
      <c r="Q70" s="50"/>
      <c r="S70" s="51"/>
    </row>
    <row r="71" spans="1:20" x14ac:dyDescent="0.25">
      <c r="A71" s="34" t="s">
        <v>358</v>
      </c>
      <c r="B71" s="69" t="s">
        <v>359</v>
      </c>
      <c r="C71" s="80"/>
      <c r="D71" s="52"/>
      <c r="E71" s="1" t="s">
        <v>311</v>
      </c>
      <c r="F71" s="1" t="s">
        <v>286</v>
      </c>
      <c r="G71" s="1">
        <f t="shared" ref="G71:G83" si="17">SUM(K71:O71)</f>
        <v>0</v>
      </c>
      <c r="H71" s="7"/>
      <c r="I71" s="411"/>
      <c r="J71" s="7"/>
      <c r="K71" s="85"/>
      <c r="L71" s="85"/>
      <c r="M71" s="85"/>
      <c r="N71" s="85"/>
      <c r="O71" s="85"/>
      <c r="P71" s="7"/>
      <c r="Q71" s="9">
        <f t="shared" ref="Q71:Q83" si="18">(K71+L71+M71+N71+O71)*(I71)</f>
        <v>0</v>
      </c>
      <c r="R71" s="329"/>
      <c r="S71" s="97"/>
      <c r="T71" s="97"/>
    </row>
    <row r="72" spans="1:20" x14ac:dyDescent="0.25">
      <c r="A72" s="34" t="s">
        <v>360</v>
      </c>
      <c r="B72" s="69" t="s">
        <v>361</v>
      </c>
      <c r="C72" s="80"/>
      <c r="D72" s="52"/>
      <c r="E72" s="1" t="s">
        <v>362</v>
      </c>
      <c r="F72" s="1" t="s">
        <v>286</v>
      </c>
      <c r="G72" s="1">
        <f t="shared" si="17"/>
        <v>0</v>
      </c>
      <c r="H72" s="7"/>
      <c r="I72" s="411"/>
      <c r="J72" s="7"/>
      <c r="K72" s="85"/>
      <c r="L72" s="85"/>
      <c r="M72" s="85"/>
      <c r="N72" s="85"/>
      <c r="O72" s="85"/>
      <c r="P72" s="7"/>
      <c r="Q72" s="9">
        <f t="shared" si="18"/>
        <v>0</v>
      </c>
      <c r="R72" s="329"/>
      <c r="S72" s="97"/>
      <c r="T72" s="97"/>
    </row>
    <row r="73" spans="1:20" x14ac:dyDescent="0.25">
      <c r="A73" s="34" t="s">
        <v>363</v>
      </c>
      <c r="B73" s="69" t="s">
        <v>364</v>
      </c>
      <c r="C73" s="80"/>
      <c r="D73" s="52"/>
      <c r="E73" s="1" t="s">
        <v>4</v>
      </c>
      <c r="F73" s="1" t="s">
        <v>286</v>
      </c>
      <c r="G73" s="1">
        <f t="shared" si="17"/>
        <v>0</v>
      </c>
      <c r="H73" s="7"/>
      <c r="I73" s="411"/>
      <c r="J73" s="7"/>
      <c r="K73" s="85"/>
      <c r="L73" s="85"/>
      <c r="M73" s="85"/>
      <c r="N73" s="85"/>
      <c r="O73" s="85"/>
      <c r="P73" s="7"/>
      <c r="Q73" s="9">
        <f t="shared" si="18"/>
        <v>0</v>
      </c>
      <c r="R73" s="329"/>
      <c r="S73" s="97"/>
      <c r="T73" s="97"/>
    </row>
    <row r="74" spans="1:20" x14ac:dyDescent="0.25">
      <c r="A74" s="35" t="s">
        <v>365</v>
      </c>
      <c r="B74" s="70" t="s">
        <v>366</v>
      </c>
      <c r="C74" s="81"/>
      <c r="D74" s="52"/>
      <c r="E74" s="1" t="s">
        <v>311</v>
      </c>
      <c r="F74" s="1" t="s">
        <v>286</v>
      </c>
      <c r="G74" s="1">
        <f t="shared" si="17"/>
        <v>0</v>
      </c>
      <c r="H74" s="7"/>
      <c r="I74" s="411"/>
      <c r="J74" s="7"/>
      <c r="K74" s="85"/>
      <c r="L74" s="85"/>
      <c r="M74" s="85"/>
      <c r="N74" s="85"/>
      <c r="O74" s="85"/>
      <c r="P74" s="7"/>
      <c r="Q74" s="9">
        <f t="shared" si="18"/>
        <v>0</v>
      </c>
      <c r="R74" s="329"/>
      <c r="S74" s="97"/>
      <c r="T74" s="97"/>
    </row>
    <row r="75" spans="1:20" x14ac:dyDescent="0.25">
      <c r="A75" s="35" t="s">
        <v>367</v>
      </c>
      <c r="B75" s="70" t="s">
        <v>368</v>
      </c>
      <c r="C75" s="81"/>
      <c r="D75" s="52"/>
      <c r="E75" s="1" t="s">
        <v>4</v>
      </c>
      <c r="F75" s="1" t="s">
        <v>286</v>
      </c>
      <c r="G75" s="1">
        <f t="shared" si="17"/>
        <v>1</v>
      </c>
      <c r="H75" s="7"/>
      <c r="I75" s="411"/>
      <c r="J75" s="7"/>
      <c r="K75" s="85">
        <v>1</v>
      </c>
      <c r="L75" s="85"/>
      <c r="M75" s="85"/>
      <c r="N75" s="85"/>
      <c r="O75" s="85"/>
      <c r="P75" s="7"/>
      <c r="Q75" s="9">
        <f t="shared" si="18"/>
        <v>0</v>
      </c>
      <c r="R75" s="329"/>
      <c r="S75" s="97"/>
      <c r="T75" s="97"/>
    </row>
    <row r="76" spans="1:20" x14ac:dyDescent="0.25">
      <c r="A76" s="35" t="s">
        <v>369</v>
      </c>
      <c r="B76" s="70" t="s">
        <v>370</v>
      </c>
      <c r="C76" s="81"/>
      <c r="D76" s="52"/>
      <c r="E76" s="1" t="s">
        <v>296</v>
      </c>
      <c r="F76" s="1" t="s">
        <v>286</v>
      </c>
      <c r="G76" s="1">
        <f t="shared" si="17"/>
        <v>0</v>
      </c>
      <c r="H76" s="7"/>
      <c r="I76" s="411"/>
      <c r="J76" s="7"/>
      <c r="K76" s="85"/>
      <c r="L76" s="85"/>
      <c r="M76" s="85"/>
      <c r="N76" s="85"/>
      <c r="O76" s="85"/>
      <c r="P76" s="7"/>
      <c r="Q76" s="9">
        <f t="shared" si="18"/>
        <v>0</v>
      </c>
      <c r="R76" s="329"/>
      <c r="S76" s="97"/>
      <c r="T76" s="97"/>
    </row>
    <row r="77" spans="1:20" x14ac:dyDescent="0.25">
      <c r="A77" s="35" t="s">
        <v>371</v>
      </c>
      <c r="B77" s="70" t="s">
        <v>372</v>
      </c>
      <c r="C77" s="81"/>
      <c r="D77" s="52"/>
      <c r="E77" s="1" t="s">
        <v>296</v>
      </c>
      <c r="F77" s="1" t="s">
        <v>286</v>
      </c>
      <c r="G77" s="1">
        <f t="shared" si="17"/>
        <v>0</v>
      </c>
      <c r="H77" s="7"/>
      <c r="I77" s="411"/>
      <c r="J77" s="7"/>
      <c r="K77" s="85"/>
      <c r="L77" s="85"/>
      <c r="M77" s="85"/>
      <c r="N77" s="85"/>
      <c r="O77" s="85"/>
      <c r="P77" s="7"/>
      <c r="Q77" s="9">
        <f t="shared" si="18"/>
        <v>0</v>
      </c>
      <c r="R77" s="329"/>
      <c r="S77" s="97"/>
      <c r="T77" s="97"/>
    </row>
    <row r="78" spans="1:20" x14ac:dyDescent="0.25">
      <c r="A78" s="35" t="s">
        <v>373</v>
      </c>
      <c r="B78" s="70" t="s">
        <v>374</v>
      </c>
      <c r="C78" s="81"/>
      <c r="D78" s="52"/>
      <c r="E78" s="1" t="s">
        <v>311</v>
      </c>
      <c r="F78" s="1" t="s">
        <v>286</v>
      </c>
      <c r="G78" s="1">
        <f t="shared" si="17"/>
        <v>1</v>
      </c>
      <c r="H78" s="7"/>
      <c r="I78" s="411"/>
      <c r="J78" s="7"/>
      <c r="K78" s="85">
        <v>1</v>
      </c>
      <c r="L78" s="85"/>
      <c r="M78" s="85"/>
      <c r="N78" s="85"/>
      <c r="O78" s="85"/>
      <c r="P78" s="7"/>
      <c r="Q78" s="9">
        <f t="shared" si="18"/>
        <v>0</v>
      </c>
      <c r="R78" s="329"/>
      <c r="S78" s="97"/>
      <c r="T78" s="97"/>
    </row>
    <row r="79" spans="1:20" x14ac:dyDescent="0.25">
      <c r="A79" s="35" t="s">
        <v>375</v>
      </c>
      <c r="B79" s="70" t="s">
        <v>376</v>
      </c>
      <c r="C79" s="81"/>
      <c r="D79" s="52"/>
      <c r="E79" s="1" t="s">
        <v>311</v>
      </c>
      <c r="F79" s="1" t="s">
        <v>286</v>
      </c>
      <c r="G79" s="1">
        <f t="shared" si="17"/>
        <v>0</v>
      </c>
      <c r="H79" s="7"/>
      <c r="I79" s="411"/>
      <c r="J79" s="7"/>
      <c r="K79" s="85"/>
      <c r="L79" s="85"/>
      <c r="M79" s="85"/>
      <c r="N79" s="85"/>
      <c r="O79" s="85"/>
      <c r="P79" s="7"/>
      <c r="Q79" s="9">
        <f t="shared" si="18"/>
        <v>0</v>
      </c>
      <c r="R79" s="329"/>
      <c r="S79" s="97"/>
      <c r="T79" s="97"/>
    </row>
    <row r="80" spans="1:20" x14ac:dyDescent="0.25">
      <c r="A80" s="136" t="s">
        <v>377</v>
      </c>
      <c r="B80" s="142" t="s">
        <v>378</v>
      </c>
      <c r="C80" s="137"/>
      <c r="D80" s="138"/>
      <c r="E80" s="139" t="s">
        <v>292</v>
      </c>
      <c r="F80" s="139" t="s">
        <v>286</v>
      </c>
      <c r="G80" s="1">
        <f t="shared" si="17"/>
        <v>0</v>
      </c>
      <c r="H80" s="7"/>
      <c r="I80" s="419"/>
      <c r="J80" s="7"/>
      <c r="K80" s="140"/>
      <c r="L80" s="140"/>
      <c r="M80" s="140"/>
      <c r="N80" s="140"/>
      <c r="O80" s="140"/>
      <c r="P80" s="7"/>
      <c r="Q80" s="141">
        <f t="shared" si="18"/>
        <v>0</v>
      </c>
      <c r="R80" s="329"/>
      <c r="S80" s="329"/>
      <c r="T80" s="329"/>
    </row>
    <row r="81" spans="1:20" x14ac:dyDescent="0.25">
      <c r="A81" s="136" t="s">
        <v>379</v>
      </c>
      <c r="B81" s="142" t="s">
        <v>380</v>
      </c>
      <c r="C81" s="137"/>
      <c r="D81" s="138"/>
      <c r="E81" s="139" t="s">
        <v>292</v>
      </c>
      <c r="F81" s="139" t="s">
        <v>286</v>
      </c>
      <c r="G81" s="1">
        <f t="shared" si="17"/>
        <v>24</v>
      </c>
      <c r="H81" s="7"/>
      <c r="I81" s="419"/>
      <c r="J81" s="7"/>
      <c r="K81" s="140">
        <v>24</v>
      </c>
      <c r="L81" s="140"/>
      <c r="M81" s="140"/>
      <c r="N81" s="140"/>
      <c r="O81" s="140"/>
      <c r="P81" s="7"/>
      <c r="Q81" s="141">
        <f t="shared" si="18"/>
        <v>0</v>
      </c>
      <c r="R81" s="329"/>
      <c r="S81" s="329"/>
      <c r="T81" s="329"/>
    </row>
    <row r="82" spans="1:20" x14ac:dyDescent="0.25">
      <c r="A82" s="136" t="s">
        <v>381</v>
      </c>
      <c r="B82" s="142" t="s">
        <v>382</v>
      </c>
      <c r="C82" s="137"/>
      <c r="D82" s="138"/>
      <c r="E82" s="139" t="s">
        <v>292</v>
      </c>
      <c r="F82" s="139" t="s">
        <v>286</v>
      </c>
      <c r="G82" s="1">
        <f t="shared" si="17"/>
        <v>24</v>
      </c>
      <c r="H82" s="7"/>
      <c r="I82" s="419"/>
      <c r="J82" s="7"/>
      <c r="K82" s="140">
        <v>24</v>
      </c>
      <c r="L82" s="140"/>
      <c r="M82" s="140"/>
      <c r="N82" s="140"/>
      <c r="O82" s="140"/>
      <c r="P82" s="7"/>
      <c r="Q82" s="141">
        <f t="shared" si="18"/>
        <v>0</v>
      </c>
      <c r="R82" s="329"/>
      <c r="S82" s="329"/>
      <c r="T82" s="329"/>
    </row>
    <row r="83" spans="1:20" ht="15.75" thickBot="1" x14ac:dyDescent="0.3">
      <c r="A83" s="36" t="s">
        <v>389</v>
      </c>
      <c r="B83" s="71" t="s">
        <v>390</v>
      </c>
      <c r="C83" s="82"/>
      <c r="D83" s="60"/>
      <c r="E83" s="37" t="s">
        <v>391</v>
      </c>
      <c r="F83" s="37" t="s">
        <v>286</v>
      </c>
      <c r="G83" s="37">
        <f t="shared" si="17"/>
        <v>1</v>
      </c>
      <c r="H83" s="12"/>
      <c r="I83" s="412"/>
      <c r="J83" s="12"/>
      <c r="K83" s="95">
        <v>1</v>
      </c>
      <c r="L83" s="95"/>
      <c r="M83" s="95"/>
      <c r="N83" s="95"/>
      <c r="O83" s="95"/>
      <c r="P83" s="12"/>
      <c r="Q83" s="13">
        <f t="shared" si="18"/>
        <v>0</v>
      </c>
      <c r="R83" s="329"/>
      <c r="S83" s="329"/>
      <c r="T83" s="329"/>
    </row>
    <row r="84" spans="1:20" ht="15.75" thickBot="1" x14ac:dyDescent="0.3">
      <c r="I84" s="97"/>
    </row>
    <row r="85" spans="1:20" ht="15.75" thickBot="1" x14ac:dyDescent="0.3">
      <c r="N85" s="499" t="s">
        <v>524</v>
      </c>
      <c r="O85" s="500"/>
      <c r="P85" s="421"/>
      <c r="Q85" s="422">
        <f>SUM(Q3:Q84)</f>
        <v>0</v>
      </c>
    </row>
  </sheetData>
  <mergeCells count="1">
    <mergeCell ref="N85:O85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88"/>
  <sheetViews>
    <sheetView zoomScale="120" zoomScaleNormal="120" workbookViewId="0">
      <selection activeCell="K1" sqref="K1"/>
    </sheetView>
  </sheetViews>
  <sheetFormatPr defaultColWidth="14.85546875" defaultRowHeight="15" x14ac:dyDescent="0.25"/>
  <cols>
    <col min="1" max="1" width="14.85546875" customWidth="1"/>
    <col min="2" max="2" width="12" customWidth="1"/>
    <col min="3" max="3" width="14.85546875" customWidth="1"/>
    <col min="4" max="4" width="44.28515625" customWidth="1"/>
    <col min="5" max="6" width="7.85546875" customWidth="1"/>
    <col min="7" max="7" width="13.7109375" customWidth="1"/>
    <col min="8" max="8" width="9.7109375" customWidth="1"/>
    <col min="9" max="9" width="13.7109375" customWidth="1"/>
    <col min="10" max="10" width="7" customWidth="1"/>
    <col min="11" max="11" width="13.7109375" customWidth="1"/>
    <col min="12" max="12" width="22.28515625" hidden="1" customWidth="1"/>
    <col min="13" max="19" width="0" hidden="1" customWidth="1"/>
    <col min="257" max="257" width="14.85546875" customWidth="1"/>
    <col min="258" max="258" width="7.85546875" customWidth="1"/>
    <col min="259" max="259" width="14.85546875" customWidth="1"/>
    <col min="260" max="260" width="23.42578125" customWidth="1"/>
    <col min="261" max="262" width="7.85546875" customWidth="1"/>
    <col min="263" max="263" width="13.7109375" customWidth="1"/>
    <col min="264" max="264" width="9.7109375" customWidth="1"/>
    <col min="265" max="265" width="13.7109375" customWidth="1"/>
    <col min="266" max="266" width="7" customWidth="1"/>
    <col min="267" max="267" width="13.7109375" customWidth="1"/>
    <col min="513" max="513" width="14.85546875" customWidth="1"/>
    <col min="514" max="514" width="7.85546875" customWidth="1"/>
    <col min="515" max="515" width="14.85546875" customWidth="1"/>
    <col min="516" max="516" width="23.42578125" customWidth="1"/>
    <col min="517" max="518" width="7.85546875" customWidth="1"/>
    <col min="519" max="519" width="13.7109375" customWidth="1"/>
    <col min="520" max="520" width="9.7109375" customWidth="1"/>
    <col min="521" max="521" width="13.7109375" customWidth="1"/>
    <col min="522" max="522" width="7" customWidth="1"/>
    <col min="523" max="523" width="13.7109375" customWidth="1"/>
    <col min="769" max="769" width="14.85546875" customWidth="1"/>
    <col min="770" max="770" width="7.85546875" customWidth="1"/>
    <col min="771" max="771" width="14.85546875" customWidth="1"/>
    <col min="772" max="772" width="23.42578125" customWidth="1"/>
    <col min="773" max="774" width="7.85546875" customWidth="1"/>
    <col min="775" max="775" width="13.7109375" customWidth="1"/>
    <col min="776" max="776" width="9.7109375" customWidth="1"/>
    <col min="777" max="777" width="13.7109375" customWidth="1"/>
    <col min="778" max="778" width="7" customWidth="1"/>
    <col min="779" max="779" width="13.7109375" customWidth="1"/>
    <col min="1025" max="1025" width="14.85546875" customWidth="1"/>
    <col min="1026" max="1026" width="7.85546875" customWidth="1"/>
    <col min="1027" max="1027" width="14.85546875" customWidth="1"/>
    <col min="1028" max="1028" width="23.42578125" customWidth="1"/>
    <col min="1029" max="1030" width="7.85546875" customWidth="1"/>
    <col min="1031" max="1031" width="13.7109375" customWidth="1"/>
    <col min="1032" max="1032" width="9.7109375" customWidth="1"/>
    <col min="1033" max="1033" width="13.7109375" customWidth="1"/>
    <col min="1034" max="1034" width="7" customWidth="1"/>
    <col min="1035" max="1035" width="13.7109375" customWidth="1"/>
    <col min="1281" max="1281" width="14.85546875" customWidth="1"/>
    <col min="1282" max="1282" width="7.85546875" customWidth="1"/>
    <col min="1283" max="1283" width="14.85546875" customWidth="1"/>
    <col min="1284" max="1284" width="23.42578125" customWidth="1"/>
    <col min="1285" max="1286" width="7.85546875" customWidth="1"/>
    <col min="1287" max="1287" width="13.7109375" customWidth="1"/>
    <col min="1288" max="1288" width="9.7109375" customWidth="1"/>
    <col min="1289" max="1289" width="13.7109375" customWidth="1"/>
    <col min="1290" max="1290" width="7" customWidth="1"/>
    <col min="1291" max="1291" width="13.7109375" customWidth="1"/>
    <col min="1537" max="1537" width="14.85546875" customWidth="1"/>
    <col min="1538" max="1538" width="7.85546875" customWidth="1"/>
    <col min="1539" max="1539" width="14.85546875" customWidth="1"/>
    <col min="1540" max="1540" width="23.42578125" customWidth="1"/>
    <col min="1541" max="1542" width="7.85546875" customWidth="1"/>
    <col min="1543" max="1543" width="13.7109375" customWidth="1"/>
    <col min="1544" max="1544" width="9.7109375" customWidth="1"/>
    <col min="1545" max="1545" width="13.7109375" customWidth="1"/>
    <col min="1546" max="1546" width="7" customWidth="1"/>
    <col min="1547" max="1547" width="13.7109375" customWidth="1"/>
    <col min="1793" max="1793" width="14.85546875" customWidth="1"/>
    <col min="1794" max="1794" width="7.85546875" customWidth="1"/>
    <col min="1795" max="1795" width="14.85546875" customWidth="1"/>
    <col min="1796" max="1796" width="23.42578125" customWidth="1"/>
    <col min="1797" max="1798" width="7.85546875" customWidth="1"/>
    <col min="1799" max="1799" width="13.7109375" customWidth="1"/>
    <col min="1800" max="1800" width="9.7109375" customWidth="1"/>
    <col min="1801" max="1801" width="13.7109375" customWidth="1"/>
    <col min="1802" max="1802" width="7" customWidth="1"/>
    <col min="1803" max="1803" width="13.7109375" customWidth="1"/>
    <col min="2049" max="2049" width="14.85546875" customWidth="1"/>
    <col min="2050" max="2050" width="7.85546875" customWidth="1"/>
    <col min="2051" max="2051" width="14.85546875" customWidth="1"/>
    <col min="2052" max="2052" width="23.42578125" customWidth="1"/>
    <col min="2053" max="2054" width="7.85546875" customWidth="1"/>
    <col min="2055" max="2055" width="13.7109375" customWidth="1"/>
    <col min="2056" max="2056" width="9.7109375" customWidth="1"/>
    <col min="2057" max="2057" width="13.7109375" customWidth="1"/>
    <col min="2058" max="2058" width="7" customWidth="1"/>
    <col min="2059" max="2059" width="13.7109375" customWidth="1"/>
    <col min="2305" max="2305" width="14.85546875" customWidth="1"/>
    <col min="2306" max="2306" width="7.85546875" customWidth="1"/>
    <col min="2307" max="2307" width="14.85546875" customWidth="1"/>
    <col min="2308" max="2308" width="23.42578125" customWidth="1"/>
    <col min="2309" max="2310" width="7.85546875" customWidth="1"/>
    <col min="2311" max="2311" width="13.7109375" customWidth="1"/>
    <col min="2312" max="2312" width="9.7109375" customWidth="1"/>
    <col min="2313" max="2313" width="13.7109375" customWidth="1"/>
    <col min="2314" max="2314" width="7" customWidth="1"/>
    <col min="2315" max="2315" width="13.7109375" customWidth="1"/>
    <col min="2561" max="2561" width="14.85546875" customWidth="1"/>
    <col min="2562" max="2562" width="7.85546875" customWidth="1"/>
    <col min="2563" max="2563" width="14.85546875" customWidth="1"/>
    <col min="2564" max="2564" width="23.42578125" customWidth="1"/>
    <col min="2565" max="2566" width="7.85546875" customWidth="1"/>
    <col min="2567" max="2567" width="13.7109375" customWidth="1"/>
    <col min="2568" max="2568" width="9.7109375" customWidth="1"/>
    <col min="2569" max="2569" width="13.7109375" customWidth="1"/>
    <col min="2570" max="2570" width="7" customWidth="1"/>
    <col min="2571" max="2571" width="13.7109375" customWidth="1"/>
    <col min="2817" max="2817" width="14.85546875" customWidth="1"/>
    <col min="2818" max="2818" width="7.85546875" customWidth="1"/>
    <col min="2819" max="2819" width="14.85546875" customWidth="1"/>
    <col min="2820" max="2820" width="23.42578125" customWidth="1"/>
    <col min="2821" max="2822" width="7.85546875" customWidth="1"/>
    <col min="2823" max="2823" width="13.7109375" customWidth="1"/>
    <col min="2824" max="2824" width="9.7109375" customWidth="1"/>
    <col min="2825" max="2825" width="13.7109375" customWidth="1"/>
    <col min="2826" max="2826" width="7" customWidth="1"/>
    <col min="2827" max="2827" width="13.7109375" customWidth="1"/>
    <col min="3073" max="3073" width="14.85546875" customWidth="1"/>
    <col min="3074" max="3074" width="7.85546875" customWidth="1"/>
    <col min="3075" max="3075" width="14.85546875" customWidth="1"/>
    <col min="3076" max="3076" width="23.42578125" customWidth="1"/>
    <col min="3077" max="3078" width="7.85546875" customWidth="1"/>
    <col min="3079" max="3079" width="13.7109375" customWidth="1"/>
    <col min="3080" max="3080" width="9.7109375" customWidth="1"/>
    <col min="3081" max="3081" width="13.7109375" customWidth="1"/>
    <col min="3082" max="3082" width="7" customWidth="1"/>
    <col min="3083" max="3083" width="13.7109375" customWidth="1"/>
    <col min="3329" max="3329" width="14.85546875" customWidth="1"/>
    <col min="3330" max="3330" width="7.85546875" customWidth="1"/>
    <col min="3331" max="3331" width="14.85546875" customWidth="1"/>
    <col min="3332" max="3332" width="23.42578125" customWidth="1"/>
    <col min="3333" max="3334" width="7.85546875" customWidth="1"/>
    <col min="3335" max="3335" width="13.7109375" customWidth="1"/>
    <col min="3336" max="3336" width="9.7109375" customWidth="1"/>
    <col min="3337" max="3337" width="13.7109375" customWidth="1"/>
    <col min="3338" max="3338" width="7" customWidth="1"/>
    <col min="3339" max="3339" width="13.7109375" customWidth="1"/>
    <col min="3585" max="3585" width="14.85546875" customWidth="1"/>
    <col min="3586" max="3586" width="7.85546875" customWidth="1"/>
    <col min="3587" max="3587" width="14.85546875" customWidth="1"/>
    <col min="3588" max="3588" width="23.42578125" customWidth="1"/>
    <col min="3589" max="3590" width="7.85546875" customWidth="1"/>
    <col min="3591" max="3591" width="13.7109375" customWidth="1"/>
    <col min="3592" max="3592" width="9.7109375" customWidth="1"/>
    <col min="3593" max="3593" width="13.7109375" customWidth="1"/>
    <col min="3594" max="3594" width="7" customWidth="1"/>
    <col min="3595" max="3595" width="13.7109375" customWidth="1"/>
    <col min="3841" max="3841" width="14.85546875" customWidth="1"/>
    <col min="3842" max="3842" width="7.85546875" customWidth="1"/>
    <col min="3843" max="3843" width="14.85546875" customWidth="1"/>
    <col min="3844" max="3844" width="23.42578125" customWidth="1"/>
    <col min="3845" max="3846" width="7.85546875" customWidth="1"/>
    <col min="3847" max="3847" width="13.7109375" customWidth="1"/>
    <col min="3848" max="3848" width="9.7109375" customWidth="1"/>
    <col min="3849" max="3849" width="13.7109375" customWidth="1"/>
    <col min="3850" max="3850" width="7" customWidth="1"/>
    <col min="3851" max="3851" width="13.7109375" customWidth="1"/>
    <col min="4097" max="4097" width="14.85546875" customWidth="1"/>
    <col min="4098" max="4098" width="7.85546875" customWidth="1"/>
    <col min="4099" max="4099" width="14.85546875" customWidth="1"/>
    <col min="4100" max="4100" width="23.42578125" customWidth="1"/>
    <col min="4101" max="4102" width="7.85546875" customWidth="1"/>
    <col min="4103" max="4103" width="13.7109375" customWidth="1"/>
    <col min="4104" max="4104" width="9.7109375" customWidth="1"/>
    <col min="4105" max="4105" width="13.7109375" customWidth="1"/>
    <col min="4106" max="4106" width="7" customWidth="1"/>
    <col min="4107" max="4107" width="13.7109375" customWidth="1"/>
    <col min="4353" max="4353" width="14.85546875" customWidth="1"/>
    <col min="4354" max="4354" width="7.85546875" customWidth="1"/>
    <col min="4355" max="4355" width="14.85546875" customWidth="1"/>
    <col min="4356" max="4356" width="23.42578125" customWidth="1"/>
    <col min="4357" max="4358" width="7.85546875" customWidth="1"/>
    <col min="4359" max="4359" width="13.7109375" customWidth="1"/>
    <col min="4360" max="4360" width="9.7109375" customWidth="1"/>
    <col min="4361" max="4361" width="13.7109375" customWidth="1"/>
    <col min="4362" max="4362" width="7" customWidth="1"/>
    <col min="4363" max="4363" width="13.7109375" customWidth="1"/>
    <col min="4609" max="4609" width="14.85546875" customWidth="1"/>
    <col min="4610" max="4610" width="7.85546875" customWidth="1"/>
    <col min="4611" max="4611" width="14.85546875" customWidth="1"/>
    <col min="4612" max="4612" width="23.42578125" customWidth="1"/>
    <col min="4613" max="4614" width="7.85546875" customWidth="1"/>
    <col min="4615" max="4615" width="13.7109375" customWidth="1"/>
    <col min="4616" max="4616" width="9.7109375" customWidth="1"/>
    <col min="4617" max="4617" width="13.7109375" customWidth="1"/>
    <col min="4618" max="4618" width="7" customWidth="1"/>
    <col min="4619" max="4619" width="13.7109375" customWidth="1"/>
    <col min="4865" max="4865" width="14.85546875" customWidth="1"/>
    <col min="4866" max="4866" width="7.85546875" customWidth="1"/>
    <col min="4867" max="4867" width="14.85546875" customWidth="1"/>
    <col min="4868" max="4868" width="23.42578125" customWidth="1"/>
    <col min="4869" max="4870" width="7.85546875" customWidth="1"/>
    <col min="4871" max="4871" width="13.7109375" customWidth="1"/>
    <col min="4872" max="4872" width="9.7109375" customWidth="1"/>
    <col min="4873" max="4873" width="13.7109375" customWidth="1"/>
    <col min="4874" max="4874" width="7" customWidth="1"/>
    <col min="4875" max="4875" width="13.7109375" customWidth="1"/>
    <col min="5121" max="5121" width="14.85546875" customWidth="1"/>
    <col min="5122" max="5122" width="7.85546875" customWidth="1"/>
    <col min="5123" max="5123" width="14.85546875" customWidth="1"/>
    <col min="5124" max="5124" width="23.42578125" customWidth="1"/>
    <col min="5125" max="5126" width="7.85546875" customWidth="1"/>
    <col min="5127" max="5127" width="13.7109375" customWidth="1"/>
    <col min="5128" max="5128" width="9.7109375" customWidth="1"/>
    <col min="5129" max="5129" width="13.7109375" customWidth="1"/>
    <col min="5130" max="5130" width="7" customWidth="1"/>
    <col min="5131" max="5131" width="13.7109375" customWidth="1"/>
    <col min="5377" max="5377" width="14.85546875" customWidth="1"/>
    <col min="5378" max="5378" width="7.85546875" customWidth="1"/>
    <col min="5379" max="5379" width="14.85546875" customWidth="1"/>
    <col min="5380" max="5380" width="23.42578125" customWidth="1"/>
    <col min="5381" max="5382" width="7.85546875" customWidth="1"/>
    <col min="5383" max="5383" width="13.7109375" customWidth="1"/>
    <col min="5384" max="5384" width="9.7109375" customWidth="1"/>
    <col min="5385" max="5385" width="13.7109375" customWidth="1"/>
    <col min="5386" max="5386" width="7" customWidth="1"/>
    <col min="5387" max="5387" width="13.7109375" customWidth="1"/>
    <col min="5633" max="5633" width="14.85546875" customWidth="1"/>
    <col min="5634" max="5634" width="7.85546875" customWidth="1"/>
    <col min="5635" max="5635" width="14.85546875" customWidth="1"/>
    <col min="5636" max="5636" width="23.42578125" customWidth="1"/>
    <col min="5637" max="5638" width="7.85546875" customWidth="1"/>
    <col min="5639" max="5639" width="13.7109375" customWidth="1"/>
    <col min="5640" max="5640" width="9.7109375" customWidth="1"/>
    <col min="5641" max="5641" width="13.7109375" customWidth="1"/>
    <col min="5642" max="5642" width="7" customWidth="1"/>
    <col min="5643" max="5643" width="13.7109375" customWidth="1"/>
    <col min="5889" max="5889" width="14.85546875" customWidth="1"/>
    <col min="5890" max="5890" width="7.85546875" customWidth="1"/>
    <col min="5891" max="5891" width="14.85546875" customWidth="1"/>
    <col min="5892" max="5892" width="23.42578125" customWidth="1"/>
    <col min="5893" max="5894" width="7.85546875" customWidth="1"/>
    <col min="5895" max="5895" width="13.7109375" customWidth="1"/>
    <col min="5896" max="5896" width="9.7109375" customWidth="1"/>
    <col min="5897" max="5897" width="13.7109375" customWidth="1"/>
    <col min="5898" max="5898" width="7" customWidth="1"/>
    <col min="5899" max="5899" width="13.7109375" customWidth="1"/>
    <col min="6145" max="6145" width="14.85546875" customWidth="1"/>
    <col min="6146" max="6146" width="7.85546875" customWidth="1"/>
    <col min="6147" max="6147" width="14.85546875" customWidth="1"/>
    <col min="6148" max="6148" width="23.42578125" customWidth="1"/>
    <col min="6149" max="6150" width="7.85546875" customWidth="1"/>
    <col min="6151" max="6151" width="13.7109375" customWidth="1"/>
    <col min="6152" max="6152" width="9.7109375" customWidth="1"/>
    <col min="6153" max="6153" width="13.7109375" customWidth="1"/>
    <col min="6154" max="6154" width="7" customWidth="1"/>
    <col min="6155" max="6155" width="13.7109375" customWidth="1"/>
    <col min="6401" max="6401" width="14.85546875" customWidth="1"/>
    <col min="6402" max="6402" width="7.85546875" customWidth="1"/>
    <col min="6403" max="6403" width="14.85546875" customWidth="1"/>
    <col min="6404" max="6404" width="23.42578125" customWidth="1"/>
    <col min="6405" max="6406" width="7.85546875" customWidth="1"/>
    <col min="6407" max="6407" width="13.7109375" customWidth="1"/>
    <col min="6408" max="6408" width="9.7109375" customWidth="1"/>
    <col min="6409" max="6409" width="13.7109375" customWidth="1"/>
    <col min="6410" max="6410" width="7" customWidth="1"/>
    <col min="6411" max="6411" width="13.7109375" customWidth="1"/>
    <col min="6657" max="6657" width="14.85546875" customWidth="1"/>
    <col min="6658" max="6658" width="7.85546875" customWidth="1"/>
    <col min="6659" max="6659" width="14.85546875" customWidth="1"/>
    <col min="6660" max="6660" width="23.42578125" customWidth="1"/>
    <col min="6661" max="6662" width="7.85546875" customWidth="1"/>
    <col min="6663" max="6663" width="13.7109375" customWidth="1"/>
    <col min="6664" max="6664" width="9.7109375" customWidth="1"/>
    <col min="6665" max="6665" width="13.7109375" customWidth="1"/>
    <col min="6666" max="6666" width="7" customWidth="1"/>
    <col min="6667" max="6667" width="13.7109375" customWidth="1"/>
    <col min="6913" max="6913" width="14.85546875" customWidth="1"/>
    <col min="6914" max="6914" width="7.85546875" customWidth="1"/>
    <col min="6915" max="6915" width="14.85546875" customWidth="1"/>
    <col min="6916" max="6916" width="23.42578125" customWidth="1"/>
    <col min="6917" max="6918" width="7.85546875" customWidth="1"/>
    <col min="6919" max="6919" width="13.7109375" customWidth="1"/>
    <col min="6920" max="6920" width="9.7109375" customWidth="1"/>
    <col min="6921" max="6921" width="13.7109375" customWidth="1"/>
    <col min="6922" max="6922" width="7" customWidth="1"/>
    <col min="6923" max="6923" width="13.7109375" customWidth="1"/>
    <col min="7169" max="7169" width="14.85546875" customWidth="1"/>
    <col min="7170" max="7170" width="7.85546875" customWidth="1"/>
    <col min="7171" max="7171" width="14.85546875" customWidth="1"/>
    <col min="7172" max="7172" width="23.42578125" customWidth="1"/>
    <col min="7173" max="7174" width="7.85546875" customWidth="1"/>
    <col min="7175" max="7175" width="13.7109375" customWidth="1"/>
    <col min="7176" max="7176" width="9.7109375" customWidth="1"/>
    <col min="7177" max="7177" width="13.7109375" customWidth="1"/>
    <col min="7178" max="7178" width="7" customWidth="1"/>
    <col min="7179" max="7179" width="13.7109375" customWidth="1"/>
    <col min="7425" max="7425" width="14.85546875" customWidth="1"/>
    <col min="7426" max="7426" width="7.85546875" customWidth="1"/>
    <col min="7427" max="7427" width="14.85546875" customWidth="1"/>
    <col min="7428" max="7428" width="23.42578125" customWidth="1"/>
    <col min="7429" max="7430" width="7.85546875" customWidth="1"/>
    <col min="7431" max="7431" width="13.7109375" customWidth="1"/>
    <col min="7432" max="7432" width="9.7109375" customWidth="1"/>
    <col min="7433" max="7433" width="13.7109375" customWidth="1"/>
    <col min="7434" max="7434" width="7" customWidth="1"/>
    <col min="7435" max="7435" width="13.7109375" customWidth="1"/>
    <col min="7681" max="7681" width="14.85546875" customWidth="1"/>
    <col min="7682" max="7682" width="7.85546875" customWidth="1"/>
    <col min="7683" max="7683" width="14.85546875" customWidth="1"/>
    <col min="7684" max="7684" width="23.42578125" customWidth="1"/>
    <col min="7685" max="7686" width="7.85546875" customWidth="1"/>
    <col min="7687" max="7687" width="13.7109375" customWidth="1"/>
    <col min="7688" max="7688" width="9.7109375" customWidth="1"/>
    <col min="7689" max="7689" width="13.7109375" customWidth="1"/>
    <col min="7690" max="7690" width="7" customWidth="1"/>
    <col min="7691" max="7691" width="13.7109375" customWidth="1"/>
    <col min="7937" max="7937" width="14.85546875" customWidth="1"/>
    <col min="7938" max="7938" width="7.85546875" customWidth="1"/>
    <col min="7939" max="7939" width="14.85546875" customWidth="1"/>
    <col min="7940" max="7940" width="23.42578125" customWidth="1"/>
    <col min="7941" max="7942" width="7.85546875" customWidth="1"/>
    <col min="7943" max="7943" width="13.7109375" customWidth="1"/>
    <col min="7944" max="7944" width="9.7109375" customWidth="1"/>
    <col min="7945" max="7945" width="13.7109375" customWidth="1"/>
    <col min="7946" max="7946" width="7" customWidth="1"/>
    <col min="7947" max="7947" width="13.7109375" customWidth="1"/>
    <col min="8193" max="8193" width="14.85546875" customWidth="1"/>
    <col min="8194" max="8194" width="7.85546875" customWidth="1"/>
    <col min="8195" max="8195" width="14.85546875" customWidth="1"/>
    <col min="8196" max="8196" width="23.42578125" customWidth="1"/>
    <col min="8197" max="8198" width="7.85546875" customWidth="1"/>
    <col min="8199" max="8199" width="13.7109375" customWidth="1"/>
    <col min="8200" max="8200" width="9.7109375" customWidth="1"/>
    <col min="8201" max="8201" width="13.7109375" customWidth="1"/>
    <col min="8202" max="8202" width="7" customWidth="1"/>
    <col min="8203" max="8203" width="13.7109375" customWidth="1"/>
    <col min="8449" max="8449" width="14.85546875" customWidth="1"/>
    <col min="8450" max="8450" width="7.85546875" customWidth="1"/>
    <col min="8451" max="8451" width="14.85546875" customWidth="1"/>
    <col min="8452" max="8452" width="23.42578125" customWidth="1"/>
    <col min="8453" max="8454" width="7.85546875" customWidth="1"/>
    <col min="8455" max="8455" width="13.7109375" customWidth="1"/>
    <col min="8456" max="8456" width="9.7109375" customWidth="1"/>
    <col min="8457" max="8457" width="13.7109375" customWidth="1"/>
    <col min="8458" max="8458" width="7" customWidth="1"/>
    <col min="8459" max="8459" width="13.7109375" customWidth="1"/>
    <col min="8705" max="8705" width="14.85546875" customWidth="1"/>
    <col min="8706" max="8706" width="7.85546875" customWidth="1"/>
    <col min="8707" max="8707" width="14.85546875" customWidth="1"/>
    <col min="8708" max="8708" width="23.42578125" customWidth="1"/>
    <col min="8709" max="8710" width="7.85546875" customWidth="1"/>
    <col min="8711" max="8711" width="13.7109375" customWidth="1"/>
    <col min="8712" max="8712" width="9.7109375" customWidth="1"/>
    <col min="8713" max="8713" width="13.7109375" customWidth="1"/>
    <col min="8714" max="8714" width="7" customWidth="1"/>
    <col min="8715" max="8715" width="13.7109375" customWidth="1"/>
    <col min="8961" max="8961" width="14.85546875" customWidth="1"/>
    <col min="8962" max="8962" width="7.85546875" customWidth="1"/>
    <col min="8963" max="8963" width="14.85546875" customWidth="1"/>
    <col min="8964" max="8964" width="23.42578125" customWidth="1"/>
    <col min="8965" max="8966" width="7.85546875" customWidth="1"/>
    <col min="8967" max="8967" width="13.7109375" customWidth="1"/>
    <col min="8968" max="8968" width="9.7109375" customWidth="1"/>
    <col min="8969" max="8969" width="13.7109375" customWidth="1"/>
    <col min="8970" max="8970" width="7" customWidth="1"/>
    <col min="8971" max="8971" width="13.7109375" customWidth="1"/>
    <col min="9217" max="9217" width="14.85546875" customWidth="1"/>
    <col min="9218" max="9218" width="7.85546875" customWidth="1"/>
    <col min="9219" max="9219" width="14.85546875" customWidth="1"/>
    <col min="9220" max="9220" width="23.42578125" customWidth="1"/>
    <col min="9221" max="9222" width="7.85546875" customWidth="1"/>
    <col min="9223" max="9223" width="13.7109375" customWidth="1"/>
    <col min="9224" max="9224" width="9.7109375" customWidth="1"/>
    <col min="9225" max="9225" width="13.7109375" customWidth="1"/>
    <col min="9226" max="9226" width="7" customWidth="1"/>
    <col min="9227" max="9227" width="13.7109375" customWidth="1"/>
    <col min="9473" max="9473" width="14.85546875" customWidth="1"/>
    <col min="9474" max="9474" width="7.85546875" customWidth="1"/>
    <col min="9475" max="9475" width="14.85546875" customWidth="1"/>
    <col min="9476" max="9476" width="23.42578125" customWidth="1"/>
    <col min="9477" max="9478" width="7.85546875" customWidth="1"/>
    <col min="9479" max="9479" width="13.7109375" customWidth="1"/>
    <col min="9480" max="9480" width="9.7109375" customWidth="1"/>
    <col min="9481" max="9481" width="13.7109375" customWidth="1"/>
    <col min="9482" max="9482" width="7" customWidth="1"/>
    <col min="9483" max="9483" width="13.7109375" customWidth="1"/>
    <col min="9729" max="9729" width="14.85546875" customWidth="1"/>
    <col min="9730" max="9730" width="7.85546875" customWidth="1"/>
    <col min="9731" max="9731" width="14.85546875" customWidth="1"/>
    <col min="9732" max="9732" width="23.42578125" customWidth="1"/>
    <col min="9733" max="9734" width="7.85546875" customWidth="1"/>
    <col min="9735" max="9735" width="13.7109375" customWidth="1"/>
    <col min="9736" max="9736" width="9.7109375" customWidth="1"/>
    <col min="9737" max="9737" width="13.7109375" customWidth="1"/>
    <col min="9738" max="9738" width="7" customWidth="1"/>
    <col min="9739" max="9739" width="13.7109375" customWidth="1"/>
    <col min="9985" max="9985" width="14.85546875" customWidth="1"/>
    <col min="9986" max="9986" width="7.85546875" customWidth="1"/>
    <col min="9987" max="9987" width="14.85546875" customWidth="1"/>
    <col min="9988" max="9988" width="23.42578125" customWidth="1"/>
    <col min="9989" max="9990" width="7.85546875" customWidth="1"/>
    <col min="9991" max="9991" width="13.7109375" customWidth="1"/>
    <col min="9992" max="9992" width="9.7109375" customWidth="1"/>
    <col min="9993" max="9993" width="13.7109375" customWidth="1"/>
    <col min="9994" max="9994" width="7" customWidth="1"/>
    <col min="9995" max="9995" width="13.7109375" customWidth="1"/>
    <col min="10241" max="10241" width="14.85546875" customWidth="1"/>
    <col min="10242" max="10242" width="7.85546875" customWidth="1"/>
    <col min="10243" max="10243" width="14.85546875" customWidth="1"/>
    <col min="10244" max="10244" width="23.42578125" customWidth="1"/>
    <col min="10245" max="10246" width="7.85546875" customWidth="1"/>
    <col min="10247" max="10247" width="13.7109375" customWidth="1"/>
    <col min="10248" max="10248" width="9.7109375" customWidth="1"/>
    <col min="10249" max="10249" width="13.7109375" customWidth="1"/>
    <col min="10250" max="10250" width="7" customWidth="1"/>
    <col min="10251" max="10251" width="13.7109375" customWidth="1"/>
    <col min="10497" max="10497" width="14.85546875" customWidth="1"/>
    <col min="10498" max="10498" width="7.85546875" customWidth="1"/>
    <col min="10499" max="10499" width="14.85546875" customWidth="1"/>
    <col min="10500" max="10500" width="23.42578125" customWidth="1"/>
    <col min="10501" max="10502" width="7.85546875" customWidth="1"/>
    <col min="10503" max="10503" width="13.7109375" customWidth="1"/>
    <col min="10504" max="10504" width="9.7109375" customWidth="1"/>
    <col min="10505" max="10505" width="13.7109375" customWidth="1"/>
    <col min="10506" max="10506" width="7" customWidth="1"/>
    <col min="10507" max="10507" width="13.7109375" customWidth="1"/>
    <col min="10753" max="10753" width="14.85546875" customWidth="1"/>
    <col min="10754" max="10754" width="7.85546875" customWidth="1"/>
    <col min="10755" max="10755" width="14.85546875" customWidth="1"/>
    <col min="10756" max="10756" width="23.42578125" customWidth="1"/>
    <col min="10757" max="10758" width="7.85546875" customWidth="1"/>
    <col min="10759" max="10759" width="13.7109375" customWidth="1"/>
    <col min="10760" max="10760" width="9.7109375" customWidth="1"/>
    <col min="10761" max="10761" width="13.7109375" customWidth="1"/>
    <col min="10762" max="10762" width="7" customWidth="1"/>
    <col min="10763" max="10763" width="13.7109375" customWidth="1"/>
    <col min="11009" max="11009" width="14.85546875" customWidth="1"/>
    <col min="11010" max="11010" width="7.85546875" customWidth="1"/>
    <col min="11011" max="11011" width="14.85546875" customWidth="1"/>
    <col min="11012" max="11012" width="23.42578125" customWidth="1"/>
    <col min="11013" max="11014" width="7.85546875" customWidth="1"/>
    <col min="11015" max="11015" width="13.7109375" customWidth="1"/>
    <col min="11016" max="11016" width="9.7109375" customWidth="1"/>
    <col min="11017" max="11017" width="13.7109375" customWidth="1"/>
    <col min="11018" max="11018" width="7" customWidth="1"/>
    <col min="11019" max="11019" width="13.7109375" customWidth="1"/>
    <col min="11265" max="11265" width="14.85546875" customWidth="1"/>
    <col min="11266" max="11266" width="7.85546875" customWidth="1"/>
    <col min="11267" max="11267" width="14.85546875" customWidth="1"/>
    <col min="11268" max="11268" width="23.42578125" customWidth="1"/>
    <col min="11269" max="11270" width="7.85546875" customWidth="1"/>
    <col min="11271" max="11271" width="13.7109375" customWidth="1"/>
    <col min="11272" max="11272" width="9.7109375" customWidth="1"/>
    <col min="11273" max="11273" width="13.7109375" customWidth="1"/>
    <col min="11274" max="11274" width="7" customWidth="1"/>
    <col min="11275" max="11275" width="13.7109375" customWidth="1"/>
    <col min="11521" max="11521" width="14.85546875" customWidth="1"/>
    <col min="11522" max="11522" width="7.85546875" customWidth="1"/>
    <col min="11523" max="11523" width="14.85546875" customWidth="1"/>
    <col min="11524" max="11524" width="23.42578125" customWidth="1"/>
    <col min="11525" max="11526" width="7.85546875" customWidth="1"/>
    <col min="11527" max="11527" width="13.7109375" customWidth="1"/>
    <col min="11528" max="11528" width="9.7109375" customWidth="1"/>
    <col min="11529" max="11529" width="13.7109375" customWidth="1"/>
    <col min="11530" max="11530" width="7" customWidth="1"/>
    <col min="11531" max="11531" width="13.7109375" customWidth="1"/>
    <col min="11777" max="11777" width="14.85546875" customWidth="1"/>
    <col min="11778" max="11778" width="7.85546875" customWidth="1"/>
    <col min="11779" max="11779" width="14.85546875" customWidth="1"/>
    <col min="11780" max="11780" width="23.42578125" customWidth="1"/>
    <col min="11781" max="11782" width="7.85546875" customWidth="1"/>
    <col min="11783" max="11783" width="13.7109375" customWidth="1"/>
    <col min="11784" max="11784" width="9.7109375" customWidth="1"/>
    <col min="11785" max="11785" width="13.7109375" customWidth="1"/>
    <col min="11786" max="11786" width="7" customWidth="1"/>
    <col min="11787" max="11787" width="13.7109375" customWidth="1"/>
    <col min="12033" max="12033" width="14.85546875" customWidth="1"/>
    <col min="12034" max="12034" width="7.85546875" customWidth="1"/>
    <col min="12035" max="12035" width="14.85546875" customWidth="1"/>
    <col min="12036" max="12036" width="23.42578125" customWidth="1"/>
    <col min="12037" max="12038" width="7.85546875" customWidth="1"/>
    <col min="12039" max="12039" width="13.7109375" customWidth="1"/>
    <col min="12040" max="12040" width="9.7109375" customWidth="1"/>
    <col min="12041" max="12041" width="13.7109375" customWidth="1"/>
    <col min="12042" max="12042" width="7" customWidth="1"/>
    <col min="12043" max="12043" width="13.7109375" customWidth="1"/>
    <col min="12289" max="12289" width="14.85546875" customWidth="1"/>
    <col min="12290" max="12290" width="7.85546875" customWidth="1"/>
    <col min="12291" max="12291" width="14.85546875" customWidth="1"/>
    <col min="12292" max="12292" width="23.42578125" customWidth="1"/>
    <col min="12293" max="12294" width="7.85546875" customWidth="1"/>
    <col min="12295" max="12295" width="13.7109375" customWidth="1"/>
    <col min="12296" max="12296" width="9.7109375" customWidth="1"/>
    <col min="12297" max="12297" width="13.7109375" customWidth="1"/>
    <col min="12298" max="12298" width="7" customWidth="1"/>
    <col min="12299" max="12299" width="13.7109375" customWidth="1"/>
    <col min="12545" max="12545" width="14.85546875" customWidth="1"/>
    <col min="12546" max="12546" width="7.85546875" customWidth="1"/>
    <col min="12547" max="12547" width="14.85546875" customWidth="1"/>
    <col min="12548" max="12548" width="23.42578125" customWidth="1"/>
    <col min="12549" max="12550" width="7.85546875" customWidth="1"/>
    <col min="12551" max="12551" width="13.7109375" customWidth="1"/>
    <col min="12552" max="12552" width="9.7109375" customWidth="1"/>
    <col min="12553" max="12553" width="13.7109375" customWidth="1"/>
    <col min="12554" max="12554" width="7" customWidth="1"/>
    <col min="12555" max="12555" width="13.7109375" customWidth="1"/>
    <col min="12801" max="12801" width="14.85546875" customWidth="1"/>
    <col min="12802" max="12802" width="7.85546875" customWidth="1"/>
    <col min="12803" max="12803" width="14.85546875" customWidth="1"/>
    <col min="12804" max="12804" width="23.42578125" customWidth="1"/>
    <col min="12805" max="12806" width="7.85546875" customWidth="1"/>
    <col min="12807" max="12807" width="13.7109375" customWidth="1"/>
    <col min="12808" max="12808" width="9.7109375" customWidth="1"/>
    <col min="12809" max="12809" width="13.7109375" customWidth="1"/>
    <col min="12810" max="12810" width="7" customWidth="1"/>
    <col min="12811" max="12811" width="13.7109375" customWidth="1"/>
    <col min="13057" max="13057" width="14.85546875" customWidth="1"/>
    <col min="13058" max="13058" width="7.85546875" customWidth="1"/>
    <col min="13059" max="13059" width="14.85546875" customWidth="1"/>
    <col min="13060" max="13060" width="23.42578125" customWidth="1"/>
    <col min="13061" max="13062" width="7.85546875" customWidth="1"/>
    <col min="13063" max="13063" width="13.7109375" customWidth="1"/>
    <col min="13064" max="13064" width="9.7109375" customWidth="1"/>
    <col min="13065" max="13065" width="13.7109375" customWidth="1"/>
    <col min="13066" max="13066" width="7" customWidth="1"/>
    <col min="13067" max="13067" width="13.7109375" customWidth="1"/>
    <col min="13313" max="13313" width="14.85546875" customWidth="1"/>
    <col min="13314" max="13314" width="7.85546875" customWidth="1"/>
    <col min="13315" max="13315" width="14.85546875" customWidth="1"/>
    <col min="13316" max="13316" width="23.42578125" customWidth="1"/>
    <col min="13317" max="13318" width="7.85546875" customWidth="1"/>
    <col min="13319" max="13319" width="13.7109375" customWidth="1"/>
    <col min="13320" max="13320" width="9.7109375" customWidth="1"/>
    <col min="13321" max="13321" width="13.7109375" customWidth="1"/>
    <col min="13322" max="13322" width="7" customWidth="1"/>
    <col min="13323" max="13323" width="13.7109375" customWidth="1"/>
    <col min="13569" max="13569" width="14.85546875" customWidth="1"/>
    <col min="13570" max="13570" width="7.85546875" customWidth="1"/>
    <col min="13571" max="13571" width="14.85546875" customWidth="1"/>
    <col min="13572" max="13572" width="23.42578125" customWidth="1"/>
    <col min="13573" max="13574" width="7.85546875" customWidth="1"/>
    <col min="13575" max="13575" width="13.7109375" customWidth="1"/>
    <col min="13576" max="13576" width="9.7109375" customWidth="1"/>
    <col min="13577" max="13577" width="13.7109375" customWidth="1"/>
    <col min="13578" max="13578" width="7" customWidth="1"/>
    <col min="13579" max="13579" width="13.7109375" customWidth="1"/>
    <col min="13825" max="13825" width="14.85546875" customWidth="1"/>
    <col min="13826" max="13826" width="7.85546875" customWidth="1"/>
    <col min="13827" max="13827" width="14.85546875" customWidth="1"/>
    <col min="13828" max="13828" width="23.42578125" customWidth="1"/>
    <col min="13829" max="13830" width="7.85546875" customWidth="1"/>
    <col min="13831" max="13831" width="13.7109375" customWidth="1"/>
    <col min="13832" max="13832" width="9.7109375" customWidth="1"/>
    <col min="13833" max="13833" width="13.7109375" customWidth="1"/>
    <col min="13834" max="13834" width="7" customWidth="1"/>
    <col min="13835" max="13835" width="13.7109375" customWidth="1"/>
    <col min="14081" max="14081" width="14.85546875" customWidth="1"/>
    <col min="14082" max="14082" width="7.85546875" customWidth="1"/>
    <col min="14083" max="14083" width="14.85546875" customWidth="1"/>
    <col min="14084" max="14084" width="23.42578125" customWidth="1"/>
    <col min="14085" max="14086" width="7.85546875" customWidth="1"/>
    <col min="14087" max="14087" width="13.7109375" customWidth="1"/>
    <col min="14088" max="14088" width="9.7109375" customWidth="1"/>
    <col min="14089" max="14089" width="13.7109375" customWidth="1"/>
    <col min="14090" max="14090" width="7" customWidth="1"/>
    <col min="14091" max="14091" width="13.7109375" customWidth="1"/>
    <col min="14337" max="14337" width="14.85546875" customWidth="1"/>
    <col min="14338" max="14338" width="7.85546875" customWidth="1"/>
    <col min="14339" max="14339" width="14.85546875" customWidth="1"/>
    <col min="14340" max="14340" width="23.42578125" customWidth="1"/>
    <col min="14341" max="14342" width="7.85546875" customWidth="1"/>
    <col min="14343" max="14343" width="13.7109375" customWidth="1"/>
    <col min="14344" max="14344" width="9.7109375" customWidth="1"/>
    <col min="14345" max="14345" width="13.7109375" customWidth="1"/>
    <col min="14346" max="14346" width="7" customWidth="1"/>
    <col min="14347" max="14347" width="13.7109375" customWidth="1"/>
    <col min="14593" max="14593" width="14.85546875" customWidth="1"/>
    <col min="14594" max="14594" width="7.85546875" customWidth="1"/>
    <col min="14595" max="14595" width="14.85546875" customWidth="1"/>
    <col min="14596" max="14596" width="23.42578125" customWidth="1"/>
    <col min="14597" max="14598" width="7.85546875" customWidth="1"/>
    <col min="14599" max="14599" width="13.7109375" customWidth="1"/>
    <col min="14600" max="14600" width="9.7109375" customWidth="1"/>
    <col min="14601" max="14601" width="13.7109375" customWidth="1"/>
    <col min="14602" max="14602" width="7" customWidth="1"/>
    <col min="14603" max="14603" width="13.7109375" customWidth="1"/>
    <col min="14849" max="14849" width="14.85546875" customWidth="1"/>
    <col min="14850" max="14850" width="7.85546875" customWidth="1"/>
    <col min="14851" max="14851" width="14.85546875" customWidth="1"/>
    <col min="14852" max="14852" width="23.42578125" customWidth="1"/>
    <col min="14853" max="14854" width="7.85546875" customWidth="1"/>
    <col min="14855" max="14855" width="13.7109375" customWidth="1"/>
    <col min="14856" max="14856" width="9.7109375" customWidth="1"/>
    <col min="14857" max="14857" width="13.7109375" customWidth="1"/>
    <col min="14858" max="14858" width="7" customWidth="1"/>
    <col min="14859" max="14859" width="13.7109375" customWidth="1"/>
    <col min="15105" max="15105" width="14.85546875" customWidth="1"/>
    <col min="15106" max="15106" width="7.85546875" customWidth="1"/>
    <col min="15107" max="15107" width="14.85546875" customWidth="1"/>
    <col min="15108" max="15108" width="23.42578125" customWidth="1"/>
    <col min="15109" max="15110" width="7.85546875" customWidth="1"/>
    <col min="15111" max="15111" width="13.7109375" customWidth="1"/>
    <col min="15112" max="15112" width="9.7109375" customWidth="1"/>
    <col min="15113" max="15113" width="13.7109375" customWidth="1"/>
    <col min="15114" max="15114" width="7" customWidth="1"/>
    <col min="15115" max="15115" width="13.7109375" customWidth="1"/>
    <col min="15361" max="15361" width="14.85546875" customWidth="1"/>
    <col min="15362" max="15362" width="7.85546875" customWidth="1"/>
    <col min="15363" max="15363" width="14.85546875" customWidth="1"/>
    <col min="15364" max="15364" width="23.42578125" customWidth="1"/>
    <col min="15365" max="15366" width="7.85546875" customWidth="1"/>
    <col min="15367" max="15367" width="13.7109375" customWidth="1"/>
    <col min="15368" max="15368" width="9.7109375" customWidth="1"/>
    <col min="15369" max="15369" width="13.7109375" customWidth="1"/>
    <col min="15370" max="15370" width="7" customWidth="1"/>
    <col min="15371" max="15371" width="13.7109375" customWidth="1"/>
    <col min="15617" max="15617" width="14.85546875" customWidth="1"/>
    <col min="15618" max="15618" width="7.85546875" customWidth="1"/>
    <col min="15619" max="15619" width="14.85546875" customWidth="1"/>
    <col min="15620" max="15620" width="23.42578125" customWidth="1"/>
    <col min="15621" max="15622" width="7.85546875" customWidth="1"/>
    <col min="15623" max="15623" width="13.7109375" customWidth="1"/>
    <col min="15624" max="15624" width="9.7109375" customWidth="1"/>
    <col min="15625" max="15625" width="13.7109375" customWidth="1"/>
    <col min="15626" max="15626" width="7" customWidth="1"/>
    <col min="15627" max="15627" width="13.7109375" customWidth="1"/>
    <col min="15873" max="15873" width="14.85546875" customWidth="1"/>
    <col min="15874" max="15874" width="7.85546875" customWidth="1"/>
    <col min="15875" max="15875" width="14.85546875" customWidth="1"/>
    <col min="15876" max="15876" width="23.42578125" customWidth="1"/>
    <col min="15877" max="15878" width="7.85546875" customWidth="1"/>
    <col min="15879" max="15879" width="13.7109375" customWidth="1"/>
    <col min="15880" max="15880" width="9.7109375" customWidth="1"/>
    <col min="15881" max="15881" width="13.7109375" customWidth="1"/>
    <col min="15882" max="15882" width="7" customWidth="1"/>
    <col min="15883" max="15883" width="13.7109375" customWidth="1"/>
    <col min="16129" max="16129" width="14.85546875" customWidth="1"/>
    <col min="16130" max="16130" width="7.85546875" customWidth="1"/>
    <col min="16131" max="16131" width="14.85546875" customWidth="1"/>
    <col min="16132" max="16132" width="23.42578125" customWidth="1"/>
    <col min="16133" max="16134" width="7.85546875" customWidth="1"/>
    <col min="16135" max="16135" width="13.7109375" customWidth="1"/>
    <col min="16136" max="16136" width="9.7109375" customWidth="1"/>
    <col min="16137" max="16137" width="13.7109375" customWidth="1"/>
    <col min="16138" max="16138" width="7" customWidth="1"/>
    <col min="16139" max="16139" width="13.7109375" customWidth="1"/>
  </cols>
  <sheetData>
    <row r="1" spans="1:18" ht="20.25" customHeight="1" x14ac:dyDescent="0.3">
      <c r="A1" s="260" t="s">
        <v>467</v>
      </c>
      <c r="B1" s="329"/>
      <c r="C1" s="329"/>
      <c r="D1" s="329"/>
      <c r="E1" s="329"/>
      <c r="F1" s="329"/>
      <c r="G1" s="329"/>
      <c r="H1" s="329"/>
      <c r="I1" s="435" t="s">
        <v>16</v>
      </c>
      <c r="J1" s="436"/>
      <c r="K1" s="437"/>
      <c r="L1" s="329"/>
      <c r="M1" s="329"/>
      <c r="N1" s="329"/>
      <c r="O1" s="329"/>
      <c r="P1" s="329"/>
      <c r="Q1" s="329"/>
      <c r="R1" s="329"/>
    </row>
    <row r="2" spans="1:18" ht="12.75" customHeight="1" x14ac:dyDescent="0.25">
      <c r="A2" s="329"/>
      <c r="B2" s="329"/>
      <c r="C2" s="329"/>
      <c r="D2" s="329"/>
      <c r="E2" s="233"/>
      <c r="F2" s="329"/>
      <c r="G2" s="329"/>
      <c r="H2" s="329"/>
      <c r="I2" s="438" t="s">
        <v>17</v>
      </c>
      <c r="J2" s="7"/>
      <c r="K2" s="439"/>
      <c r="L2" s="329"/>
      <c r="M2" s="329"/>
      <c r="N2" s="329"/>
      <c r="O2" s="329"/>
      <c r="P2" s="329"/>
      <c r="Q2" s="329"/>
      <c r="R2" s="329"/>
    </row>
    <row r="3" spans="1:18" ht="12.75" customHeight="1" x14ac:dyDescent="0.25">
      <c r="A3" s="234"/>
      <c r="B3" s="329"/>
      <c r="C3" s="329"/>
      <c r="D3" s="329"/>
      <c r="E3" s="233"/>
      <c r="F3" s="329"/>
      <c r="G3" s="329"/>
      <c r="H3" s="329"/>
      <c r="I3" s="438" t="s">
        <v>18</v>
      </c>
      <c r="J3" s="7"/>
      <c r="K3" s="439"/>
      <c r="L3" s="329"/>
      <c r="M3" s="329"/>
      <c r="N3" s="329"/>
      <c r="O3" s="329"/>
      <c r="P3" s="329"/>
      <c r="Q3" s="329"/>
      <c r="R3" s="329"/>
    </row>
    <row r="4" spans="1:18" ht="12.75" customHeight="1" x14ac:dyDescent="0.25">
      <c r="A4" s="234"/>
      <c r="B4" s="329"/>
      <c r="C4" s="329"/>
      <c r="D4" s="329"/>
      <c r="E4" s="233"/>
      <c r="F4" s="329"/>
      <c r="G4" s="329"/>
      <c r="H4" s="329"/>
      <c r="I4" s="459" t="s">
        <v>19</v>
      </c>
      <c r="J4" s="460" t="s">
        <v>20</v>
      </c>
      <c r="K4" s="439"/>
      <c r="L4" s="329"/>
      <c r="M4" s="329"/>
      <c r="N4" s="329"/>
      <c r="O4" s="329"/>
      <c r="P4" s="329"/>
      <c r="Q4" s="329"/>
      <c r="R4" s="329"/>
    </row>
    <row r="5" spans="1:18" ht="12.75" customHeight="1" x14ac:dyDescent="0.25">
      <c r="A5" s="234"/>
      <c r="B5" s="329"/>
      <c r="C5" s="329"/>
      <c r="D5" s="329"/>
      <c r="E5" s="233"/>
      <c r="F5" s="329"/>
      <c r="G5" s="329"/>
      <c r="H5" s="329"/>
      <c r="I5" s="459" t="s">
        <v>21</v>
      </c>
      <c r="J5" s="460" t="s">
        <v>22</v>
      </c>
      <c r="K5" s="439"/>
      <c r="L5" s="329"/>
      <c r="M5" s="329"/>
      <c r="N5" s="329"/>
      <c r="O5" s="329"/>
      <c r="P5" s="329"/>
      <c r="Q5" s="329"/>
      <c r="R5" s="329"/>
    </row>
    <row r="6" spans="1:18" ht="12.75" customHeight="1" x14ac:dyDescent="0.25">
      <c r="A6" s="234"/>
      <c r="B6" s="329"/>
      <c r="C6" s="329"/>
      <c r="D6" s="329"/>
      <c r="E6" s="233"/>
      <c r="F6" s="329"/>
      <c r="G6" s="329"/>
      <c r="H6" s="329"/>
      <c r="I6" s="459" t="s">
        <v>23</v>
      </c>
      <c r="J6" s="460" t="s">
        <v>24</v>
      </c>
      <c r="K6" s="439"/>
      <c r="L6" s="329"/>
      <c r="M6" s="329"/>
      <c r="N6" s="329"/>
      <c r="O6" s="329"/>
      <c r="P6" s="329"/>
      <c r="Q6" s="329"/>
      <c r="R6" s="329"/>
    </row>
    <row r="7" spans="1:18" ht="12.75" customHeight="1" x14ac:dyDescent="0.25">
      <c r="A7" s="234"/>
      <c r="B7" s="329"/>
      <c r="C7" s="329"/>
      <c r="D7" s="329"/>
      <c r="E7" s="233"/>
      <c r="F7" s="329"/>
      <c r="G7" s="329"/>
      <c r="H7" s="329"/>
      <c r="I7" s="459" t="s">
        <v>25</v>
      </c>
      <c r="J7" s="460" t="s">
        <v>26</v>
      </c>
      <c r="K7" s="439"/>
      <c r="L7" s="329"/>
      <c r="M7" s="329"/>
      <c r="N7" s="329"/>
      <c r="O7" s="329"/>
      <c r="P7" s="329"/>
      <c r="Q7" s="329"/>
      <c r="R7" s="329"/>
    </row>
    <row r="8" spans="1:18" ht="12.75" customHeight="1" thickBot="1" x14ac:dyDescent="0.3">
      <c r="A8" s="234"/>
      <c r="B8" s="329"/>
      <c r="C8" s="329"/>
      <c r="D8" s="329"/>
      <c r="E8" s="233"/>
      <c r="F8" s="329"/>
      <c r="G8" s="329"/>
      <c r="H8" s="329"/>
      <c r="I8" s="553" t="s">
        <v>468</v>
      </c>
      <c r="J8" s="554" t="s">
        <v>39</v>
      </c>
      <c r="K8" s="440"/>
      <c r="L8" s="329"/>
      <c r="M8" s="329"/>
      <c r="N8" s="329"/>
      <c r="O8" s="329"/>
      <c r="P8" s="329"/>
      <c r="Q8" s="329"/>
      <c r="R8" s="329"/>
    </row>
    <row r="9" spans="1:18" ht="12.75" customHeight="1" x14ac:dyDescent="0.25">
      <c r="A9" s="233"/>
      <c r="B9" s="329"/>
      <c r="C9" s="329"/>
      <c r="D9" s="329"/>
      <c r="E9" s="329"/>
      <c r="F9" s="329"/>
      <c r="G9" s="329"/>
      <c r="H9" s="329"/>
      <c r="I9" s="235"/>
      <c r="J9" s="236"/>
      <c r="K9" s="236"/>
      <c r="L9" s="329"/>
      <c r="M9" s="329"/>
      <c r="N9" s="329"/>
      <c r="O9" s="329"/>
      <c r="P9" s="329"/>
      <c r="Q9" s="329"/>
      <c r="R9" s="329"/>
    </row>
    <row r="10" spans="1:18" ht="24.95" customHeight="1" x14ac:dyDescent="0.25">
      <c r="A10" s="539" t="s">
        <v>27</v>
      </c>
      <c r="B10" s="540"/>
      <c r="C10" s="539" t="s">
        <v>28</v>
      </c>
      <c r="D10" s="540"/>
      <c r="E10" s="237" t="s">
        <v>29</v>
      </c>
      <c r="F10" s="238" t="s">
        <v>30</v>
      </c>
      <c r="G10" s="237" t="s">
        <v>31</v>
      </c>
      <c r="H10" s="238" t="s">
        <v>32</v>
      </c>
      <c r="I10" s="237" t="s">
        <v>33</v>
      </c>
      <c r="J10" s="237" t="s">
        <v>34</v>
      </c>
      <c r="K10" s="237" t="s">
        <v>35</v>
      </c>
      <c r="L10" s="330"/>
      <c r="M10" s="156"/>
      <c r="N10" s="156" t="s">
        <v>469</v>
      </c>
      <c r="O10" s="156" t="s">
        <v>447</v>
      </c>
      <c r="P10" s="156"/>
      <c r="Q10" s="156"/>
      <c r="R10" s="156"/>
    </row>
    <row r="11" spans="1:18" x14ac:dyDescent="0.25">
      <c r="A11" s="532" t="s">
        <v>36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4"/>
      <c r="L11" s="330"/>
      <c r="M11" s="6"/>
      <c r="N11" s="6"/>
      <c r="O11" s="6"/>
      <c r="P11" s="6"/>
      <c r="Q11" s="6"/>
      <c r="R11" s="6"/>
    </row>
    <row r="12" spans="1:18" ht="28.9" customHeight="1" x14ac:dyDescent="0.25">
      <c r="A12" s="266" t="s">
        <v>470</v>
      </c>
      <c r="B12" s="241"/>
      <c r="C12" s="244"/>
      <c r="D12" s="244"/>
      <c r="E12" s="245"/>
      <c r="F12" s="245"/>
      <c r="G12" s="246"/>
      <c r="H12" s="245"/>
      <c r="I12" s="246"/>
      <c r="J12" s="246"/>
      <c r="K12" s="240"/>
      <c r="L12" s="187" t="s">
        <v>38</v>
      </c>
      <c r="M12" s="187">
        <f>SUM(N12:R12)</f>
        <v>237018.90000000005</v>
      </c>
      <c r="N12" s="187">
        <f>SUM(N13:N712)</f>
        <v>137857.80000000005</v>
      </c>
      <c r="O12" s="187">
        <f>SUM(O13:O712)</f>
        <v>99161.1</v>
      </c>
      <c r="P12" s="187">
        <f>SUM(P13:P712)</f>
        <v>0</v>
      </c>
      <c r="Q12" s="187">
        <f>SUM(Q13:Q712)</f>
        <v>0</v>
      </c>
      <c r="R12" s="187">
        <f>SUM(R13:R712)</f>
        <v>0</v>
      </c>
    </row>
    <row r="13" spans="1:18" x14ac:dyDescent="0.25">
      <c r="A13" s="265"/>
      <c r="B13" s="241"/>
      <c r="C13" s="244"/>
      <c r="D13" s="244"/>
      <c r="E13" s="245"/>
      <c r="F13" s="245"/>
      <c r="G13" s="246"/>
      <c r="H13" s="245"/>
      <c r="I13" s="246"/>
      <c r="J13" s="246"/>
      <c r="K13" s="240"/>
      <c r="L13" s="330"/>
      <c r="M13" s="6"/>
      <c r="N13" s="6"/>
      <c r="O13" s="6"/>
      <c r="P13" s="6"/>
      <c r="Q13" s="6"/>
      <c r="R13" s="6"/>
    </row>
    <row r="14" spans="1:18" x14ac:dyDescent="0.25">
      <c r="A14" s="253"/>
      <c r="B14" s="535" t="s">
        <v>471</v>
      </c>
      <c r="C14" s="536" t="s">
        <v>39</v>
      </c>
      <c r="D14" s="536" t="s">
        <v>39</v>
      </c>
      <c r="E14" s="536" t="s">
        <v>39</v>
      </c>
      <c r="F14" s="536" t="s">
        <v>39</v>
      </c>
      <c r="G14" s="536" t="s">
        <v>39</v>
      </c>
      <c r="H14" s="536" t="s">
        <v>39</v>
      </c>
      <c r="I14" s="536" t="s">
        <v>39</v>
      </c>
      <c r="J14" s="536" t="s">
        <v>39</v>
      </c>
      <c r="K14" s="225"/>
      <c r="L14" s="203"/>
      <c r="M14" s="204"/>
      <c r="N14" s="204">
        <f>SUM(K15:K143)</f>
        <v>133538.65000000002</v>
      </c>
      <c r="O14" s="204"/>
      <c r="P14" s="204" t="s">
        <v>39</v>
      </c>
      <c r="Q14" s="204" t="s">
        <v>39</v>
      </c>
      <c r="R14" s="204" t="s">
        <v>39</v>
      </c>
    </row>
    <row r="15" spans="1:18" x14ac:dyDescent="0.25">
      <c r="A15" s="552" t="s">
        <v>400</v>
      </c>
      <c r="B15" s="551" t="s">
        <v>39</v>
      </c>
      <c r="C15" s="551" t="s">
        <v>401</v>
      </c>
      <c r="D15" s="551" t="s">
        <v>39</v>
      </c>
      <c r="E15" s="270" t="s">
        <v>43</v>
      </c>
      <c r="F15" s="270">
        <v>0</v>
      </c>
      <c r="G15" s="271">
        <v>0</v>
      </c>
      <c r="H15" s="270">
        <v>1</v>
      </c>
      <c r="I15" s="259">
        <f t="shared" ref="I15:I57" si="0">ROUND(G15-((G15*J15)/100),2)</f>
        <v>0</v>
      </c>
      <c r="J15" s="240">
        <f t="shared" ref="J15:J21" si="1">K$1</f>
        <v>0</v>
      </c>
      <c r="K15" s="240">
        <f t="shared" ref="K15:K57" si="2">H15*I15</f>
        <v>0</v>
      </c>
      <c r="L15" s="329"/>
      <c r="M15" s="329"/>
      <c r="N15" s="329"/>
      <c r="O15" s="329"/>
      <c r="P15" s="329"/>
      <c r="Q15" s="329"/>
      <c r="R15" s="329"/>
    </row>
    <row r="16" spans="1:18" x14ac:dyDescent="0.25">
      <c r="A16" s="550" t="s">
        <v>76</v>
      </c>
      <c r="B16" s="550" t="s">
        <v>39</v>
      </c>
      <c r="C16" s="550" t="s">
        <v>77</v>
      </c>
      <c r="D16" s="550" t="s">
        <v>39</v>
      </c>
      <c r="E16" s="268" t="s">
        <v>43</v>
      </c>
      <c r="F16" s="268">
        <v>0</v>
      </c>
      <c r="G16" s="269">
        <v>10913.5</v>
      </c>
      <c r="H16" s="268">
        <v>1</v>
      </c>
      <c r="I16" s="263">
        <f t="shared" si="0"/>
        <v>10913.5</v>
      </c>
      <c r="J16" s="263">
        <f t="shared" si="1"/>
        <v>0</v>
      </c>
      <c r="K16" s="263">
        <f t="shared" si="2"/>
        <v>10913.5</v>
      </c>
      <c r="L16" s="329"/>
      <c r="M16" s="329"/>
      <c r="N16" s="329"/>
      <c r="O16" s="329"/>
      <c r="P16" s="329"/>
      <c r="Q16" s="329"/>
      <c r="R16" s="329"/>
    </row>
    <row r="17" spans="1:13" x14ac:dyDescent="0.25">
      <c r="A17" s="550" t="s">
        <v>78</v>
      </c>
      <c r="B17" s="550" t="s">
        <v>39</v>
      </c>
      <c r="C17" s="550" t="s">
        <v>79</v>
      </c>
      <c r="D17" s="550" t="s">
        <v>39</v>
      </c>
      <c r="E17" s="268" t="s">
        <v>43</v>
      </c>
      <c r="F17" s="268">
        <v>0</v>
      </c>
      <c r="G17" s="269">
        <v>0</v>
      </c>
      <c r="H17" s="268">
        <v>10</v>
      </c>
      <c r="I17" s="263">
        <f t="shared" si="0"/>
        <v>0</v>
      </c>
      <c r="J17" s="263">
        <f t="shared" si="1"/>
        <v>0</v>
      </c>
      <c r="K17" s="263">
        <f t="shared" si="2"/>
        <v>0</v>
      </c>
      <c r="L17" s="329"/>
      <c r="M17" s="329"/>
    </row>
    <row r="18" spans="1:13" x14ac:dyDescent="0.25">
      <c r="A18" s="550" t="s">
        <v>80</v>
      </c>
      <c r="B18" s="550" t="s">
        <v>39</v>
      </c>
      <c r="C18" s="550" t="s">
        <v>81</v>
      </c>
      <c r="D18" s="550" t="s">
        <v>39</v>
      </c>
      <c r="E18" s="268" t="s">
        <v>43</v>
      </c>
      <c r="F18" s="268">
        <v>0</v>
      </c>
      <c r="G18" s="269">
        <v>0</v>
      </c>
      <c r="H18" s="268">
        <v>10</v>
      </c>
      <c r="I18" s="263">
        <f t="shared" si="0"/>
        <v>0</v>
      </c>
      <c r="J18" s="263">
        <f t="shared" si="1"/>
        <v>0</v>
      </c>
      <c r="K18" s="263">
        <f t="shared" si="2"/>
        <v>0</v>
      </c>
      <c r="L18" s="329"/>
      <c r="M18" s="329"/>
    </row>
    <row r="19" spans="1:13" x14ac:dyDescent="0.25">
      <c r="A19" s="550" t="s">
        <v>82</v>
      </c>
      <c r="B19" s="550" t="s">
        <v>39</v>
      </c>
      <c r="C19" s="550" t="s">
        <v>83</v>
      </c>
      <c r="D19" s="550" t="s">
        <v>39</v>
      </c>
      <c r="E19" s="268" t="s">
        <v>43</v>
      </c>
      <c r="F19" s="268">
        <v>0</v>
      </c>
      <c r="G19" s="269">
        <v>0</v>
      </c>
      <c r="H19" s="268">
        <v>10</v>
      </c>
      <c r="I19" s="263">
        <f t="shared" si="0"/>
        <v>0</v>
      </c>
      <c r="J19" s="263">
        <f t="shared" si="1"/>
        <v>0</v>
      </c>
      <c r="K19" s="263">
        <f t="shared" si="2"/>
        <v>0</v>
      </c>
      <c r="L19" s="329"/>
      <c r="M19" s="329"/>
    </row>
    <row r="20" spans="1:13" x14ac:dyDescent="0.25">
      <c r="A20" s="550" t="s">
        <v>84</v>
      </c>
      <c r="B20" s="550" t="s">
        <v>39</v>
      </c>
      <c r="C20" s="550" t="s">
        <v>85</v>
      </c>
      <c r="D20" s="550" t="s">
        <v>39</v>
      </c>
      <c r="E20" s="268" t="s">
        <v>43</v>
      </c>
      <c r="F20" s="268">
        <v>0</v>
      </c>
      <c r="G20" s="269">
        <v>0</v>
      </c>
      <c r="H20" s="268">
        <v>10</v>
      </c>
      <c r="I20" s="263">
        <f t="shared" si="0"/>
        <v>0</v>
      </c>
      <c r="J20" s="263">
        <f t="shared" si="1"/>
        <v>0</v>
      </c>
      <c r="K20" s="263">
        <f t="shared" si="2"/>
        <v>0</v>
      </c>
      <c r="L20" s="329"/>
      <c r="M20" s="329"/>
    </row>
    <row r="21" spans="1:13" x14ac:dyDescent="0.25">
      <c r="A21" s="551" t="s">
        <v>402</v>
      </c>
      <c r="B21" s="551" t="s">
        <v>39</v>
      </c>
      <c r="C21" s="551" t="s">
        <v>403</v>
      </c>
      <c r="D21" s="551" t="s">
        <v>39</v>
      </c>
      <c r="E21" s="270" t="s">
        <v>43</v>
      </c>
      <c r="F21" s="270">
        <v>0</v>
      </c>
      <c r="G21" s="271">
        <v>5106.3500000000004</v>
      </c>
      <c r="H21" s="270">
        <v>1</v>
      </c>
      <c r="I21" s="259">
        <f t="shared" si="0"/>
        <v>5106.3500000000004</v>
      </c>
      <c r="J21" s="240">
        <f t="shared" si="1"/>
        <v>0</v>
      </c>
      <c r="K21" s="240">
        <f t="shared" si="2"/>
        <v>5106.3500000000004</v>
      </c>
      <c r="L21" s="329"/>
      <c r="M21" s="329"/>
    </row>
    <row r="22" spans="1:13" x14ac:dyDescent="0.25">
      <c r="A22" s="551" t="s">
        <v>404</v>
      </c>
      <c r="B22" s="551" t="s">
        <v>39</v>
      </c>
      <c r="C22" s="551" t="s">
        <v>405</v>
      </c>
      <c r="D22" s="551" t="s">
        <v>39</v>
      </c>
      <c r="E22" s="270">
        <v>36</v>
      </c>
      <c r="F22" s="270" t="s">
        <v>48</v>
      </c>
      <c r="G22" s="271">
        <v>2760</v>
      </c>
      <c r="H22" s="270">
        <v>1</v>
      </c>
      <c r="I22" s="259">
        <f t="shared" si="0"/>
        <v>2760</v>
      </c>
      <c r="J22" s="240">
        <f>K$2</f>
        <v>0</v>
      </c>
      <c r="K22" s="240">
        <f t="shared" si="2"/>
        <v>2760</v>
      </c>
      <c r="L22" s="329"/>
      <c r="M22" s="329"/>
    </row>
    <row r="23" spans="1:13" x14ac:dyDescent="0.25">
      <c r="A23" s="551" t="s">
        <v>49</v>
      </c>
      <c r="B23" s="551" t="s">
        <v>39</v>
      </c>
      <c r="C23" s="551" t="s">
        <v>50</v>
      </c>
      <c r="D23" s="551" t="s">
        <v>39</v>
      </c>
      <c r="E23" s="270" t="s">
        <v>43</v>
      </c>
      <c r="F23" s="270">
        <v>0</v>
      </c>
      <c r="G23" s="271">
        <v>0</v>
      </c>
      <c r="H23" s="270">
        <v>1</v>
      </c>
      <c r="I23" s="259">
        <f t="shared" si="0"/>
        <v>0</v>
      </c>
      <c r="J23" s="240">
        <f t="shared" ref="J23:J39" si="3">K$1</f>
        <v>0</v>
      </c>
      <c r="K23" s="240">
        <f t="shared" si="2"/>
        <v>0</v>
      </c>
      <c r="L23" s="329"/>
      <c r="M23" s="329"/>
    </row>
    <row r="24" spans="1:13" x14ac:dyDescent="0.25">
      <c r="A24" s="551" t="s">
        <v>51</v>
      </c>
      <c r="B24" s="551" t="s">
        <v>39</v>
      </c>
      <c r="C24" s="551" t="s">
        <v>52</v>
      </c>
      <c r="D24" s="551" t="s">
        <v>39</v>
      </c>
      <c r="E24" s="270" t="s">
        <v>43</v>
      </c>
      <c r="F24" s="270">
        <v>0</v>
      </c>
      <c r="G24" s="271">
        <v>0</v>
      </c>
      <c r="H24" s="270">
        <v>1</v>
      </c>
      <c r="I24" s="259">
        <f t="shared" si="0"/>
        <v>0</v>
      </c>
      <c r="J24" s="240">
        <f t="shared" si="3"/>
        <v>0</v>
      </c>
      <c r="K24" s="240">
        <f t="shared" si="2"/>
        <v>0</v>
      </c>
      <c r="L24" s="329"/>
      <c r="M24" s="329"/>
    </row>
    <row r="25" spans="1:13" x14ac:dyDescent="0.25">
      <c r="A25" s="551" t="s">
        <v>53</v>
      </c>
      <c r="B25" s="551" t="s">
        <v>39</v>
      </c>
      <c r="C25" s="551" t="s">
        <v>54</v>
      </c>
      <c r="D25" s="551" t="s">
        <v>39</v>
      </c>
      <c r="E25" s="270" t="s">
        <v>43</v>
      </c>
      <c r="F25" s="270">
        <v>0</v>
      </c>
      <c r="G25" s="271">
        <v>0</v>
      </c>
      <c r="H25" s="270">
        <v>1</v>
      </c>
      <c r="I25" s="259">
        <f t="shared" si="0"/>
        <v>0</v>
      </c>
      <c r="J25" s="240">
        <f t="shared" si="3"/>
        <v>0</v>
      </c>
      <c r="K25" s="240">
        <f t="shared" si="2"/>
        <v>0</v>
      </c>
      <c r="L25" s="329"/>
      <c r="M25" s="329"/>
    </row>
    <row r="26" spans="1:13" x14ac:dyDescent="0.25">
      <c r="A26" s="551" t="s">
        <v>55</v>
      </c>
      <c r="B26" s="551" t="s">
        <v>39</v>
      </c>
      <c r="C26" s="551" t="s">
        <v>56</v>
      </c>
      <c r="D26" s="551" t="s">
        <v>39</v>
      </c>
      <c r="E26" s="270" t="s">
        <v>43</v>
      </c>
      <c r="F26" s="270">
        <v>0</v>
      </c>
      <c r="G26" s="271">
        <v>7296.35</v>
      </c>
      <c r="H26" s="270">
        <v>1</v>
      </c>
      <c r="I26" s="259">
        <f t="shared" si="0"/>
        <v>7296.35</v>
      </c>
      <c r="J26" s="240">
        <f t="shared" si="3"/>
        <v>0</v>
      </c>
      <c r="K26" s="240">
        <f t="shared" si="2"/>
        <v>7296.35</v>
      </c>
      <c r="L26" s="329"/>
      <c r="M26" s="329"/>
    </row>
    <row r="27" spans="1:13" x14ac:dyDescent="0.25">
      <c r="A27" s="551" t="s">
        <v>57</v>
      </c>
      <c r="B27" s="551" t="s">
        <v>39</v>
      </c>
      <c r="C27" s="551" t="s">
        <v>58</v>
      </c>
      <c r="D27" s="551" t="s">
        <v>39</v>
      </c>
      <c r="E27" s="270" t="s">
        <v>43</v>
      </c>
      <c r="F27" s="270">
        <v>0</v>
      </c>
      <c r="G27" s="271">
        <v>0</v>
      </c>
      <c r="H27" s="270">
        <v>1</v>
      </c>
      <c r="I27" s="259">
        <f t="shared" si="0"/>
        <v>0</v>
      </c>
      <c r="J27" s="240">
        <f t="shared" si="3"/>
        <v>0</v>
      </c>
      <c r="K27" s="240">
        <f t="shared" si="2"/>
        <v>0</v>
      </c>
      <c r="L27" s="329"/>
      <c r="M27" s="329"/>
    </row>
    <row r="28" spans="1:13" x14ac:dyDescent="0.25">
      <c r="A28" s="551" t="s">
        <v>59</v>
      </c>
      <c r="B28" s="551" t="s">
        <v>39</v>
      </c>
      <c r="C28" s="551" t="s">
        <v>60</v>
      </c>
      <c r="D28" s="551" t="s">
        <v>39</v>
      </c>
      <c r="E28" s="270" t="s">
        <v>43</v>
      </c>
      <c r="F28" s="270">
        <v>0</v>
      </c>
      <c r="G28" s="271">
        <v>0</v>
      </c>
      <c r="H28" s="270">
        <v>1</v>
      </c>
      <c r="I28" s="259">
        <f t="shared" si="0"/>
        <v>0</v>
      </c>
      <c r="J28" s="240">
        <f t="shared" si="3"/>
        <v>0</v>
      </c>
      <c r="K28" s="240">
        <f t="shared" si="2"/>
        <v>0</v>
      </c>
      <c r="L28" s="329"/>
      <c r="M28" s="329"/>
    </row>
    <row r="29" spans="1:13" x14ac:dyDescent="0.25">
      <c r="A29" s="551" t="s">
        <v>61</v>
      </c>
      <c r="B29" s="551" t="s">
        <v>39</v>
      </c>
      <c r="C29" s="551" t="s">
        <v>62</v>
      </c>
      <c r="D29" s="551" t="s">
        <v>39</v>
      </c>
      <c r="E29" s="270" t="s">
        <v>43</v>
      </c>
      <c r="F29" s="270">
        <v>0</v>
      </c>
      <c r="G29" s="271">
        <v>14596.35</v>
      </c>
      <c r="H29" s="270">
        <v>1</v>
      </c>
      <c r="I29" s="259">
        <f t="shared" si="0"/>
        <v>14596.35</v>
      </c>
      <c r="J29" s="240">
        <f t="shared" si="3"/>
        <v>0</v>
      </c>
      <c r="K29" s="240">
        <f t="shared" si="2"/>
        <v>14596.35</v>
      </c>
      <c r="L29" s="329"/>
      <c r="M29" s="329"/>
    </row>
    <row r="30" spans="1:13" s="329" customFormat="1" x14ac:dyDescent="0.25">
      <c r="A30" s="403"/>
      <c r="B30" s="403"/>
      <c r="C30" s="403"/>
      <c r="D30" s="403"/>
      <c r="E30" s="270"/>
      <c r="F30" s="270"/>
      <c r="G30" s="271"/>
      <c r="H30" s="270"/>
      <c r="I30" s="259"/>
      <c r="J30" s="240"/>
      <c r="K30" s="240"/>
    </row>
    <row r="31" spans="1:13" x14ac:dyDescent="0.25">
      <c r="A31" s="550" t="s">
        <v>63</v>
      </c>
      <c r="B31" s="550" t="s">
        <v>39</v>
      </c>
      <c r="C31" s="550" t="s">
        <v>64</v>
      </c>
      <c r="D31" s="550" t="s">
        <v>39</v>
      </c>
      <c r="E31" s="268" t="s">
        <v>43</v>
      </c>
      <c r="F31" s="268">
        <v>0</v>
      </c>
      <c r="G31" s="269">
        <v>650</v>
      </c>
      <c r="H31" s="268">
        <v>2</v>
      </c>
      <c r="I31" s="263">
        <f t="shared" si="0"/>
        <v>650</v>
      </c>
      <c r="J31" s="263">
        <f t="shared" si="3"/>
        <v>0</v>
      </c>
      <c r="K31" s="263">
        <f t="shared" si="2"/>
        <v>1300</v>
      </c>
      <c r="L31" s="343" t="s">
        <v>472</v>
      </c>
      <c r="M31" s="97"/>
    </row>
    <row r="32" spans="1:13" x14ac:dyDescent="0.25">
      <c r="A32" s="551" t="s">
        <v>66</v>
      </c>
      <c r="B32" s="551" t="s">
        <v>39</v>
      </c>
      <c r="C32" s="551" t="s">
        <v>67</v>
      </c>
      <c r="D32" s="551" t="s">
        <v>39</v>
      </c>
      <c r="E32" s="270" t="s">
        <v>43</v>
      </c>
      <c r="F32" s="270">
        <v>0</v>
      </c>
      <c r="G32" s="271">
        <v>14596.35</v>
      </c>
      <c r="H32" s="270">
        <v>1</v>
      </c>
      <c r="I32" s="259">
        <f t="shared" si="0"/>
        <v>14596.35</v>
      </c>
      <c r="J32" s="240">
        <f t="shared" si="3"/>
        <v>0</v>
      </c>
      <c r="K32" s="240">
        <f t="shared" si="2"/>
        <v>14596.35</v>
      </c>
      <c r="L32" s="329"/>
      <c r="M32" s="329"/>
    </row>
    <row r="33" spans="1:12" x14ac:dyDescent="0.25">
      <c r="A33" s="550" t="s">
        <v>68</v>
      </c>
      <c r="B33" s="550" t="s">
        <v>39</v>
      </c>
      <c r="C33" s="550" t="s">
        <v>69</v>
      </c>
      <c r="D33" s="550" t="s">
        <v>39</v>
      </c>
      <c r="E33" s="268" t="s">
        <v>43</v>
      </c>
      <c r="F33" s="268">
        <v>0</v>
      </c>
      <c r="G33" s="269">
        <v>7296.35</v>
      </c>
      <c r="H33" s="268">
        <v>1</v>
      </c>
      <c r="I33" s="263">
        <f t="shared" si="0"/>
        <v>7296.35</v>
      </c>
      <c r="J33" s="263">
        <f t="shared" si="3"/>
        <v>0</v>
      </c>
      <c r="K33" s="263">
        <f t="shared" si="2"/>
        <v>7296.35</v>
      </c>
      <c r="L33" s="329"/>
    </row>
    <row r="34" spans="1:12" x14ac:dyDescent="0.25">
      <c r="A34" s="550" t="s">
        <v>68</v>
      </c>
      <c r="B34" s="550" t="s">
        <v>39</v>
      </c>
      <c r="C34" s="550" t="s">
        <v>69</v>
      </c>
      <c r="D34" s="550" t="s">
        <v>39</v>
      </c>
      <c r="E34" s="268" t="s">
        <v>43</v>
      </c>
      <c r="F34" s="268">
        <v>0</v>
      </c>
      <c r="G34" s="269">
        <v>7296.35</v>
      </c>
      <c r="H34" s="268">
        <v>1</v>
      </c>
      <c r="I34" s="263">
        <f t="shared" si="0"/>
        <v>7296.35</v>
      </c>
      <c r="J34" s="263">
        <f t="shared" si="3"/>
        <v>0</v>
      </c>
      <c r="K34" s="263">
        <f t="shared" si="2"/>
        <v>7296.35</v>
      </c>
      <c r="L34" s="329"/>
    </row>
    <row r="35" spans="1:12" x14ac:dyDescent="0.25">
      <c r="A35" s="555" t="s">
        <v>68</v>
      </c>
      <c r="B35" s="555" t="s">
        <v>39</v>
      </c>
      <c r="C35" s="555" t="s">
        <v>69</v>
      </c>
      <c r="D35" s="555" t="s">
        <v>39</v>
      </c>
      <c r="E35" s="319" t="s">
        <v>43</v>
      </c>
      <c r="F35" s="319">
        <v>0</v>
      </c>
      <c r="G35" s="320">
        <v>7296.35</v>
      </c>
      <c r="H35" s="319">
        <v>1</v>
      </c>
      <c r="I35" s="321">
        <f t="shared" si="0"/>
        <v>7296.35</v>
      </c>
      <c r="J35" s="321">
        <f t="shared" si="3"/>
        <v>0</v>
      </c>
      <c r="K35" s="321">
        <f t="shared" si="2"/>
        <v>7296.35</v>
      </c>
      <c r="L35" s="343" t="s">
        <v>70</v>
      </c>
    </row>
    <row r="36" spans="1:12" x14ac:dyDescent="0.25">
      <c r="A36" s="551" t="s">
        <v>406</v>
      </c>
      <c r="B36" s="551" t="s">
        <v>39</v>
      </c>
      <c r="C36" s="551" t="s">
        <v>407</v>
      </c>
      <c r="D36" s="551" t="s">
        <v>39</v>
      </c>
      <c r="E36" s="270" t="s">
        <v>43</v>
      </c>
      <c r="F36" s="270">
        <v>0</v>
      </c>
      <c r="G36" s="271">
        <v>2916.35</v>
      </c>
      <c r="H36" s="270">
        <v>1</v>
      </c>
      <c r="I36" s="259">
        <f t="shared" si="0"/>
        <v>2916.35</v>
      </c>
      <c r="J36" s="240">
        <f t="shared" si="3"/>
        <v>0</v>
      </c>
      <c r="K36" s="240">
        <f t="shared" si="2"/>
        <v>2916.35</v>
      </c>
      <c r="L36" s="329"/>
    </row>
    <row r="37" spans="1:12" x14ac:dyDescent="0.25">
      <c r="A37" s="551" t="s">
        <v>73</v>
      </c>
      <c r="B37" s="551" t="s">
        <v>39</v>
      </c>
      <c r="C37" s="551" t="s">
        <v>74</v>
      </c>
      <c r="D37" s="551" t="s">
        <v>39</v>
      </c>
      <c r="E37" s="270" t="s">
        <v>43</v>
      </c>
      <c r="F37" s="270">
        <v>0</v>
      </c>
      <c r="G37" s="271">
        <v>0</v>
      </c>
      <c r="H37" s="270">
        <v>4</v>
      </c>
      <c r="I37" s="259">
        <f t="shared" si="0"/>
        <v>0</v>
      </c>
      <c r="J37" s="240">
        <f t="shared" si="3"/>
        <v>0</v>
      </c>
      <c r="K37" s="240">
        <f t="shared" si="2"/>
        <v>0</v>
      </c>
      <c r="L37" s="329"/>
    </row>
    <row r="38" spans="1:12" x14ac:dyDescent="0.25">
      <c r="A38" s="551" t="s">
        <v>408</v>
      </c>
      <c r="B38" s="551" t="s">
        <v>39</v>
      </c>
      <c r="C38" s="551" t="s">
        <v>407</v>
      </c>
      <c r="D38" s="551" t="s">
        <v>39</v>
      </c>
      <c r="E38" s="270" t="s">
        <v>43</v>
      </c>
      <c r="F38" s="270">
        <v>0</v>
      </c>
      <c r="G38" s="271">
        <v>2916.35</v>
      </c>
      <c r="H38" s="270">
        <v>1</v>
      </c>
      <c r="I38" s="259">
        <f t="shared" si="0"/>
        <v>2916.35</v>
      </c>
      <c r="J38" s="240">
        <f t="shared" si="3"/>
        <v>0</v>
      </c>
      <c r="K38" s="240">
        <f t="shared" si="2"/>
        <v>2916.35</v>
      </c>
      <c r="L38" s="329"/>
    </row>
    <row r="39" spans="1:12" x14ac:dyDescent="0.25">
      <c r="A39" s="551" t="s">
        <v>86</v>
      </c>
      <c r="B39" s="551" t="s">
        <v>39</v>
      </c>
      <c r="C39" s="551" t="s">
        <v>87</v>
      </c>
      <c r="D39" s="551" t="s">
        <v>39</v>
      </c>
      <c r="E39" s="270" t="s">
        <v>43</v>
      </c>
      <c r="F39" s="270">
        <v>0</v>
      </c>
      <c r="G39" s="271">
        <v>100</v>
      </c>
      <c r="H39" s="270">
        <v>1</v>
      </c>
      <c r="I39" s="259">
        <f t="shared" si="0"/>
        <v>100</v>
      </c>
      <c r="J39" s="240">
        <f t="shared" si="3"/>
        <v>0</v>
      </c>
      <c r="K39" s="240">
        <f t="shared" si="2"/>
        <v>100</v>
      </c>
      <c r="L39" s="329"/>
    </row>
    <row r="40" spans="1:12" x14ac:dyDescent="0.25">
      <c r="A40" s="551" t="s">
        <v>88</v>
      </c>
      <c r="B40" s="551" t="s">
        <v>39</v>
      </c>
      <c r="C40" s="551" t="s">
        <v>89</v>
      </c>
      <c r="D40" s="551" t="s">
        <v>39</v>
      </c>
      <c r="E40" s="270">
        <v>36</v>
      </c>
      <c r="F40" s="270" t="s">
        <v>48</v>
      </c>
      <c r="G40" s="271">
        <v>1631</v>
      </c>
      <c r="H40" s="270">
        <v>1</v>
      </c>
      <c r="I40" s="259">
        <f t="shared" si="0"/>
        <v>1631</v>
      </c>
      <c r="J40" s="240">
        <f>K$2</f>
        <v>0</v>
      </c>
      <c r="K40" s="240">
        <f t="shared" si="2"/>
        <v>1631</v>
      </c>
      <c r="L40" s="329"/>
    </row>
    <row r="41" spans="1:12" x14ac:dyDescent="0.25">
      <c r="A41" s="551" t="s">
        <v>90</v>
      </c>
      <c r="B41" s="551" t="s">
        <v>39</v>
      </c>
      <c r="C41" s="551" t="s">
        <v>91</v>
      </c>
      <c r="D41" s="551" t="s">
        <v>39</v>
      </c>
      <c r="E41" s="270" t="s">
        <v>43</v>
      </c>
      <c r="F41" s="270">
        <v>0</v>
      </c>
      <c r="G41" s="271">
        <v>0</v>
      </c>
      <c r="H41" s="270">
        <v>1</v>
      </c>
      <c r="I41" s="259">
        <f t="shared" si="0"/>
        <v>0</v>
      </c>
      <c r="J41" s="240">
        <f t="shared" ref="J41:J45" si="4">K$1</f>
        <v>0</v>
      </c>
      <c r="K41" s="240">
        <f t="shared" si="2"/>
        <v>0</v>
      </c>
      <c r="L41" s="329"/>
    </row>
    <row r="42" spans="1:12" x14ac:dyDescent="0.25">
      <c r="A42" s="551" t="s">
        <v>92</v>
      </c>
      <c r="B42" s="551" t="s">
        <v>39</v>
      </c>
      <c r="C42" s="551" t="s">
        <v>93</v>
      </c>
      <c r="D42" s="551" t="s">
        <v>39</v>
      </c>
      <c r="E42" s="270" t="s">
        <v>43</v>
      </c>
      <c r="F42" s="270">
        <v>0</v>
      </c>
      <c r="G42" s="271">
        <v>0</v>
      </c>
      <c r="H42" s="270">
        <v>1</v>
      </c>
      <c r="I42" s="259">
        <f t="shared" si="0"/>
        <v>0</v>
      </c>
      <c r="J42" s="240">
        <f t="shared" si="4"/>
        <v>0</v>
      </c>
      <c r="K42" s="240">
        <f t="shared" si="2"/>
        <v>0</v>
      </c>
      <c r="L42" s="329"/>
    </row>
    <row r="43" spans="1:12" x14ac:dyDescent="0.25">
      <c r="A43" s="551" t="s">
        <v>94</v>
      </c>
      <c r="B43" s="551" t="s">
        <v>39</v>
      </c>
      <c r="C43" s="551" t="s">
        <v>95</v>
      </c>
      <c r="D43" s="551" t="s">
        <v>39</v>
      </c>
      <c r="E43" s="270" t="s">
        <v>43</v>
      </c>
      <c r="F43" s="270">
        <v>0</v>
      </c>
      <c r="G43" s="271">
        <v>0</v>
      </c>
      <c r="H43" s="270">
        <v>1</v>
      </c>
      <c r="I43" s="259">
        <f t="shared" si="0"/>
        <v>0</v>
      </c>
      <c r="J43" s="240">
        <f t="shared" si="4"/>
        <v>0</v>
      </c>
      <c r="K43" s="240">
        <f t="shared" si="2"/>
        <v>0</v>
      </c>
      <c r="L43" s="329"/>
    </row>
    <row r="44" spans="1:12" x14ac:dyDescent="0.25">
      <c r="A44" s="551" t="s">
        <v>96</v>
      </c>
      <c r="B44" s="551" t="s">
        <v>39</v>
      </c>
      <c r="C44" s="551" t="s">
        <v>97</v>
      </c>
      <c r="D44" s="551" t="s">
        <v>39</v>
      </c>
      <c r="E44" s="270" t="s">
        <v>43</v>
      </c>
      <c r="F44" s="270">
        <v>0</v>
      </c>
      <c r="G44" s="271">
        <v>0</v>
      </c>
      <c r="H44" s="270">
        <v>1</v>
      </c>
      <c r="I44" s="259">
        <f t="shared" si="0"/>
        <v>0</v>
      </c>
      <c r="J44" s="240">
        <f t="shared" si="4"/>
        <v>0</v>
      </c>
      <c r="K44" s="240">
        <f t="shared" si="2"/>
        <v>0</v>
      </c>
      <c r="L44" s="329"/>
    </row>
    <row r="45" spans="1:12" x14ac:dyDescent="0.25">
      <c r="A45" s="551" t="s">
        <v>98</v>
      </c>
      <c r="B45" s="551" t="s">
        <v>39</v>
      </c>
      <c r="C45" s="551" t="s">
        <v>99</v>
      </c>
      <c r="D45" s="551" t="s">
        <v>39</v>
      </c>
      <c r="E45" s="270" t="s">
        <v>43</v>
      </c>
      <c r="F45" s="270">
        <v>0</v>
      </c>
      <c r="G45" s="271">
        <v>100</v>
      </c>
      <c r="H45" s="270">
        <v>10</v>
      </c>
      <c r="I45" s="259">
        <f t="shared" si="0"/>
        <v>100</v>
      </c>
      <c r="J45" s="240">
        <f t="shared" si="4"/>
        <v>0</v>
      </c>
      <c r="K45" s="240">
        <f t="shared" si="2"/>
        <v>1000</v>
      </c>
      <c r="L45" s="329"/>
    </row>
    <row r="46" spans="1:12" x14ac:dyDescent="0.25">
      <c r="A46" s="551" t="s">
        <v>100</v>
      </c>
      <c r="B46" s="551" t="s">
        <v>39</v>
      </c>
      <c r="C46" s="551" t="s">
        <v>101</v>
      </c>
      <c r="D46" s="551" t="s">
        <v>39</v>
      </c>
      <c r="E46" s="270">
        <v>36</v>
      </c>
      <c r="F46" s="270" t="s">
        <v>48</v>
      </c>
      <c r="G46" s="271">
        <v>53</v>
      </c>
      <c r="H46" s="270">
        <v>10</v>
      </c>
      <c r="I46" s="259">
        <f t="shared" si="0"/>
        <v>53</v>
      </c>
      <c r="J46" s="240">
        <f>K$2</f>
        <v>0</v>
      </c>
      <c r="K46" s="240">
        <f t="shared" si="2"/>
        <v>530</v>
      </c>
      <c r="L46" s="329"/>
    </row>
    <row r="47" spans="1:12" x14ac:dyDescent="0.25">
      <c r="A47" s="551" t="s">
        <v>110</v>
      </c>
      <c r="B47" s="551" t="s">
        <v>39</v>
      </c>
      <c r="C47" s="551" t="s">
        <v>111</v>
      </c>
      <c r="D47" s="551" t="s">
        <v>39</v>
      </c>
      <c r="E47" s="270" t="s">
        <v>43</v>
      </c>
      <c r="F47" s="270">
        <v>0</v>
      </c>
      <c r="G47" s="271">
        <v>0</v>
      </c>
      <c r="H47" s="270">
        <v>10</v>
      </c>
      <c r="I47" s="259">
        <f t="shared" si="0"/>
        <v>0</v>
      </c>
      <c r="J47" s="240">
        <f t="shared" ref="J47:J57" si="5">K$1</f>
        <v>0</v>
      </c>
      <c r="K47" s="240">
        <f t="shared" si="2"/>
        <v>0</v>
      </c>
      <c r="L47" s="329"/>
    </row>
    <row r="48" spans="1:12" x14ac:dyDescent="0.25">
      <c r="A48" s="551" t="s">
        <v>102</v>
      </c>
      <c r="B48" s="551" t="s">
        <v>39</v>
      </c>
      <c r="C48" s="551" t="s">
        <v>103</v>
      </c>
      <c r="D48" s="551" t="s">
        <v>39</v>
      </c>
      <c r="E48" s="270" t="s">
        <v>43</v>
      </c>
      <c r="F48" s="270">
        <v>0</v>
      </c>
      <c r="G48" s="271">
        <v>0</v>
      </c>
      <c r="H48" s="270">
        <v>10</v>
      </c>
      <c r="I48" s="259">
        <f t="shared" si="0"/>
        <v>0</v>
      </c>
      <c r="J48" s="240">
        <f t="shared" si="5"/>
        <v>0</v>
      </c>
      <c r="K48" s="240">
        <f t="shared" si="2"/>
        <v>0</v>
      </c>
      <c r="L48" s="329"/>
    </row>
    <row r="49" spans="1:18" x14ac:dyDescent="0.25">
      <c r="A49" s="551" t="s">
        <v>104</v>
      </c>
      <c r="B49" s="551" t="s">
        <v>39</v>
      </c>
      <c r="C49" s="551" t="s">
        <v>105</v>
      </c>
      <c r="D49" s="551" t="s">
        <v>39</v>
      </c>
      <c r="E49" s="270" t="s">
        <v>43</v>
      </c>
      <c r="F49" s="270">
        <v>0</v>
      </c>
      <c r="G49" s="271">
        <v>0</v>
      </c>
      <c r="H49" s="270">
        <v>10</v>
      </c>
      <c r="I49" s="259">
        <f t="shared" si="0"/>
        <v>0</v>
      </c>
      <c r="J49" s="240">
        <f t="shared" si="5"/>
        <v>0</v>
      </c>
      <c r="K49" s="240">
        <f t="shared" si="2"/>
        <v>0</v>
      </c>
      <c r="L49" s="329"/>
      <c r="M49" s="329"/>
      <c r="N49" s="329"/>
      <c r="O49" s="329"/>
      <c r="P49" s="329"/>
      <c r="Q49" s="329"/>
      <c r="R49" s="329"/>
    </row>
    <row r="50" spans="1:18" x14ac:dyDescent="0.25">
      <c r="A50" s="551" t="s">
        <v>106</v>
      </c>
      <c r="B50" s="551" t="s">
        <v>39</v>
      </c>
      <c r="C50" s="551" t="s">
        <v>107</v>
      </c>
      <c r="D50" s="551" t="s">
        <v>39</v>
      </c>
      <c r="E50" s="270" t="s">
        <v>43</v>
      </c>
      <c r="F50" s="270">
        <v>0</v>
      </c>
      <c r="G50" s="271">
        <v>0</v>
      </c>
      <c r="H50" s="270">
        <v>10</v>
      </c>
      <c r="I50" s="259">
        <f t="shared" si="0"/>
        <v>0</v>
      </c>
      <c r="J50" s="240">
        <f t="shared" si="5"/>
        <v>0</v>
      </c>
      <c r="K50" s="240">
        <f t="shared" si="2"/>
        <v>0</v>
      </c>
      <c r="L50" s="329"/>
      <c r="M50" s="329"/>
      <c r="N50" s="329"/>
      <c r="O50" s="329"/>
      <c r="P50" s="329"/>
      <c r="Q50" s="329"/>
      <c r="R50" s="329"/>
    </row>
    <row r="51" spans="1:18" x14ac:dyDescent="0.25">
      <c r="A51" s="551" t="s">
        <v>108</v>
      </c>
      <c r="B51" s="551" t="s">
        <v>39</v>
      </c>
      <c r="C51" s="551" t="s">
        <v>109</v>
      </c>
      <c r="D51" s="551" t="s">
        <v>39</v>
      </c>
      <c r="E51" s="270" t="s">
        <v>43</v>
      </c>
      <c r="F51" s="270">
        <v>0</v>
      </c>
      <c r="G51" s="271">
        <v>0</v>
      </c>
      <c r="H51" s="270">
        <v>10</v>
      </c>
      <c r="I51" s="259">
        <f t="shared" si="0"/>
        <v>0</v>
      </c>
      <c r="J51" s="240">
        <f t="shared" si="5"/>
        <v>0</v>
      </c>
      <c r="K51" s="240">
        <f t="shared" si="2"/>
        <v>0</v>
      </c>
      <c r="L51" s="329"/>
      <c r="M51" s="329"/>
      <c r="N51" s="329"/>
      <c r="O51" s="329"/>
      <c r="P51" s="329"/>
      <c r="Q51" s="329"/>
      <c r="R51" s="329"/>
    </row>
    <row r="52" spans="1:18" x14ac:dyDescent="0.25">
      <c r="A52" s="403"/>
      <c r="B52" s="403"/>
      <c r="C52" s="403"/>
      <c r="D52" s="403"/>
      <c r="E52" s="270"/>
      <c r="F52" s="270"/>
      <c r="G52" s="271"/>
      <c r="H52" s="270"/>
      <c r="I52" s="259"/>
      <c r="J52" s="240"/>
      <c r="K52" s="240"/>
      <c r="L52" s="329"/>
      <c r="M52" s="329"/>
      <c r="N52" s="329"/>
      <c r="O52" s="329"/>
      <c r="P52" s="329"/>
      <c r="Q52" s="329"/>
      <c r="R52" s="329"/>
    </row>
    <row r="53" spans="1:18" x14ac:dyDescent="0.25">
      <c r="A53" s="556" t="s">
        <v>76</v>
      </c>
      <c r="B53" s="550" t="s">
        <v>39</v>
      </c>
      <c r="C53" s="550" t="s">
        <v>77</v>
      </c>
      <c r="D53" s="550" t="s">
        <v>39</v>
      </c>
      <c r="E53" s="268" t="s">
        <v>43</v>
      </c>
      <c r="F53" s="268">
        <v>0</v>
      </c>
      <c r="G53" s="269">
        <v>14950</v>
      </c>
      <c r="H53" s="268">
        <v>1</v>
      </c>
      <c r="I53" s="263">
        <f t="shared" si="0"/>
        <v>14950</v>
      </c>
      <c r="J53" s="263">
        <f t="shared" si="5"/>
        <v>0</v>
      </c>
      <c r="K53" s="263">
        <f t="shared" si="2"/>
        <v>14950</v>
      </c>
      <c r="L53" s="329"/>
      <c r="M53" s="329"/>
      <c r="N53" s="329"/>
      <c r="O53" s="329"/>
      <c r="P53" s="329"/>
      <c r="Q53" s="329"/>
      <c r="R53" s="329"/>
    </row>
    <row r="54" spans="1:18" x14ac:dyDescent="0.25">
      <c r="A54" s="550" t="s">
        <v>78</v>
      </c>
      <c r="B54" s="550" t="s">
        <v>39</v>
      </c>
      <c r="C54" s="550" t="s">
        <v>79</v>
      </c>
      <c r="D54" s="550" t="s">
        <v>39</v>
      </c>
      <c r="E54" s="268" t="s">
        <v>43</v>
      </c>
      <c r="F54" s="268">
        <v>0</v>
      </c>
      <c r="G54" s="269">
        <v>0</v>
      </c>
      <c r="H54" s="268">
        <v>10</v>
      </c>
      <c r="I54" s="263">
        <f t="shared" si="0"/>
        <v>0</v>
      </c>
      <c r="J54" s="263">
        <f t="shared" si="5"/>
        <v>0</v>
      </c>
      <c r="K54" s="263">
        <f t="shared" si="2"/>
        <v>0</v>
      </c>
      <c r="L54" s="329"/>
      <c r="M54" s="329"/>
      <c r="N54" s="329"/>
      <c r="O54" s="329"/>
      <c r="P54" s="329"/>
      <c r="Q54" s="329"/>
      <c r="R54" s="329"/>
    </row>
    <row r="55" spans="1:18" x14ac:dyDescent="0.25">
      <c r="A55" s="550" t="s">
        <v>82</v>
      </c>
      <c r="B55" s="550" t="s">
        <v>39</v>
      </c>
      <c r="C55" s="550" t="s">
        <v>83</v>
      </c>
      <c r="D55" s="550" t="s">
        <v>39</v>
      </c>
      <c r="E55" s="268" t="s">
        <v>43</v>
      </c>
      <c r="F55" s="268">
        <v>0</v>
      </c>
      <c r="G55" s="269">
        <v>0</v>
      </c>
      <c r="H55" s="268">
        <v>10</v>
      </c>
      <c r="I55" s="263">
        <f t="shared" si="0"/>
        <v>0</v>
      </c>
      <c r="J55" s="263">
        <f t="shared" si="5"/>
        <v>0</v>
      </c>
      <c r="K55" s="263">
        <f t="shared" si="2"/>
        <v>0</v>
      </c>
      <c r="L55" s="329"/>
      <c r="M55" s="329"/>
      <c r="N55" s="329"/>
      <c r="O55" s="329"/>
      <c r="P55" s="329"/>
      <c r="Q55" s="329"/>
      <c r="R55" s="329"/>
    </row>
    <row r="56" spans="1:18" x14ac:dyDescent="0.25">
      <c r="A56" s="550" t="s">
        <v>84</v>
      </c>
      <c r="B56" s="550" t="s">
        <v>39</v>
      </c>
      <c r="C56" s="550" t="s">
        <v>85</v>
      </c>
      <c r="D56" s="550" t="s">
        <v>39</v>
      </c>
      <c r="E56" s="268" t="s">
        <v>43</v>
      </c>
      <c r="F56" s="268">
        <v>0</v>
      </c>
      <c r="G56" s="269">
        <v>0</v>
      </c>
      <c r="H56" s="268">
        <v>10</v>
      </c>
      <c r="I56" s="263">
        <f t="shared" si="0"/>
        <v>0</v>
      </c>
      <c r="J56" s="263">
        <f t="shared" si="5"/>
        <v>0</v>
      </c>
      <c r="K56" s="263">
        <f t="shared" si="2"/>
        <v>0</v>
      </c>
      <c r="L56" s="329"/>
      <c r="M56" s="329"/>
      <c r="N56" s="329"/>
      <c r="O56" s="329"/>
      <c r="P56" s="329"/>
      <c r="Q56" s="329"/>
      <c r="R56" s="329"/>
    </row>
    <row r="57" spans="1:18" x14ac:dyDescent="0.25">
      <c r="A57" s="550" t="s">
        <v>80</v>
      </c>
      <c r="B57" s="550" t="s">
        <v>39</v>
      </c>
      <c r="C57" s="550" t="s">
        <v>81</v>
      </c>
      <c r="D57" s="550" t="s">
        <v>39</v>
      </c>
      <c r="E57" s="268" t="s">
        <v>43</v>
      </c>
      <c r="F57" s="268">
        <v>0</v>
      </c>
      <c r="G57" s="269">
        <v>0</v>
      </c>
      <c r="H57" s="268">
        <v>10</v>
      </c>
      <c r="I57" s="263">
        <f t="shared" si="0"/>
        <v>0</v>
      </c>
      <c r="J57" s="263">
        <f t="shared" si="5"/>
        <v>0</v>
      </c>
      <c r="K57" s="263">
        <f t="shared" si="2"/>
        <v>0</v>
      </c>
      <c r="L57" s="329"/>
      <c r="M57" s="329"/>
      <c r="N57" s="329"/>
      <c r="O57" s="329"/>
      <c r="P57" s="329"/>
      <c r="Q57" s="329"/>
      <c r="R57" s="329"/>
    </row>
    <row r="58" spans="1:18" x14ac:dyDescent="0.25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</row>
    <row r="59" spans="1:18" x14ac:dyDescent="0.25">
      <c r="A59" s="456" t="s">
        <v>112</v>
      </c>
      <c r="B59" s="451" t="s">
        <v>39</v>
      </c>
      <c r="C59" s="451" t="s">
        <v>113</v>
      </c>
      <c r="D59" s="451" t="s">
        <v>39</v>
      </c>
      <c r="E59" s="178" t="s">
        <v>43</v>
      </c>
      <c r="F59" s="178">
        <v>0</v>
      </c>
      <c r="G59" s="179">
        <v>255</v>
      </c>
      <c r="H59" s="180">
        <v>10</v>
      </c>
      <c r="I59" s="179">
        <f t="shared" ref="I59:I65" si="6">ROUND(G59-((G59*J59)/100),2)</f>
        <v>255</v>
      </c>
      <c r="J59" s="179">
        <f t="shared" ref="J59:J65" si="7">K$1</f>
        <v>0</v>
      </c>
      <c r="K59" s="179">
        <f t="shared" ref="K59:K65" si="8">ROUND((H59*I59),2)</f>
        <v>2550</v>
      </c>
      <c r="L59" s="329"/>
      <c r="M59" s="329"/>
      <c r="N59" s="329"/>
      <c r="O59" s="329"/>
      <c r="P59" s="329"/>
      <c r="Q59" s="329"/>
      <c r="R59" s="329"/>
    </row>
    <row r="60" spans="1:18" s="176" customFormat="1" x14ac:dyDescent="0.25">
      <c r="A60" s="480" t="s">
        <v>114</v>
      </c>
      <c r="B60" s="481" t="s">
        <v>39</v>
      </c>
      <c r="C60" s="450" t="s">
        <v>115</v>
      </c>
      <c r="D60" s="450" t="s">
        <v>39</v>
      </c>
      <c r="E60" s="394" t="s">
        <v>43</v>
      </c>
      <c r="F60" s="394">
        <v>0</v>
      </c>
      <c r="G60" s="192">
        <v>75</v>
      </c>
      <c r="H60" s="394">
        <f>H59</f>
        <v>10</v>
      </c>
      <c r="I60" s="192">
        <f t="shared" si="6"/>
        <v>75</v>
      </c>
      <c r="J60" s="192">
        <f t="shared" si="7"/>
        <v>0</v>
      </c>
      <c r="K60" s="192">
        <f t="shared" si="8"/>
        <v>750</v>
      </c>
      <c r="L60" s="330"/>
      <c r="M60" s="185"/>
      <c r="N60" s="185"/>
      <c r="O60" s="185"/>
      <c r="P60" s="185"/>
      <c r="Q60" s="185"/>
      <c r="R60" s="185"/>
    </row>
    <row r="61" spans="1:18" s="176" customFormat="1" ht="15" customHeight="1" x14ac:dyDescent="0.25">
      <c r="A61" s="456" t="s">
        <v>117</v>
      </c>
      <c r="B61" s="451" t="s">
        <v>39</v>
      </c>
      <c r="C61" s="451" t="s">
        <v>118</v>
      </c>
      <c r="D61" s="451" t="s">
        <v>39</v>
      </c>
      <c r="E61" s="178" t="s">
        <v>43</v>
      </c>
      <c r="F61" s="178">
        <v>21</v>
      </c>
      <c r="G61" s="179">
        <v>575</v>
      </c>
      <c r="H61" s="180">
        <v>12</v>
      </c>
      <c r="I61" s="179">
        <f t="shared" si="6"/>
        <v>575</v>
      </c>
      <c r="J61" s="179">
        <f t="shared" si="7"/>
        <v>0</v>
      </c>
      <c r="K61" s="179">
        <f t="shared" si="8"/>
        <v>6900</v>
      </c>
      <c r="L61" s="343" t="s">
        <v>116</v>
      </c>
      <c r="M61" s="185"/>
      <c r="N61" s="185"/>
      <c r="O61" s="185"/>
      <c r="P61" s="185"/>
      <c r="Q61" s="185"/>
      <c r="R61" s="185"/>
    </row>
    <row r="62" spans="1:18" s="176" customFormat="1" x14ac:dyDescent="0.25">
      <c r="A62" s="392" t="s">
        <v>119</v>
      </c>
      <c r="B62" s="181"/>
      <c r="C62" s="390" t="s">
        <v>120</v>
      </c>
      <c r="D62" s="181"/>
      <c r="E62" s="178" t="s">
        <v>43</v>
      </c>
      <c r="F62" s="178">
        <v>21</v>
      </c>
      <c r="G62" s="179">
        <v>795</v>
      </c>
      <c r="H62" s="180">
        <v>1</v>
      </c>
      <c r="I62" s="179">
        <f t="shared" si="6"/>
        <v>795</v>
      </c>
      <c r="J62" s="179">
        <f t="shared" si="7"/>
        <v>0</v>
      </c>
      <c r="K62" s="179">
        <f t="shared" si="8"/>
        <v>795</v>
      </c>
      <c r="L62" s="330"/>
      <c r="M62" s="185"/>
      <c r="N62" s="185"/>
      <c r="O62" s="185"/>
      <c r="P62" s="185"/>
      <c r="Q62" s="185"/>
      <c r="R62" s="185"/>
    </row>
    <row r="63" spans="1:18" s="176" customFormat="1" x14ac:dyDescent="0.25">
      <c r="A63" s="456" t="s">
        <v>121</v>
      </c>
      <c r="B63" s="451" t="s">
        <v>39</v>
      </c>
      <c r="C63" s="451" t="s">
        <v>122</v>
      </c>
      <c r="D63" s="451" t="s">
        <v>39</v>
      </c>
      <c r="E63" s="178" t="s">
        <v>43</v>
      </c>
      <c r="F63" s="178">
        <v>0</v>
      </c>
      <c r="G63" s="179">
        <v>490</v>
      </c>
      <c r="H63" s="180">
        <v>1</v>
      </c>
      <c r="I63" s="179">
        <f t="shared" si="6"/>
        <v>490</v>
      </c>
      <c r="J63" s="179">
        <f t="shared" si="7"/>
        <v>0</v>
      </c>
      <c r="K63" s="179">
        <f t="shared" si="8"/>
        <v>490</v>
      </c>
      <c r="L63" s="330"/>
      <c r="M63" s="185"/>
      <c r="N63" s="185"/>
      <c r="O63" s="185"/>
      <c r="P63" s="185"/>
      <c r="Q63" s="185"/>
      <c r="R63" s="185"/>
    </row>
    <row r="64" spans="1:18" s="176" customFormat="1" x14ac:dyDescent="0.25">
      <c r="A64" s="456" t="s">
        <v>123</v>
      </c>
      <c r="B64" s="451" t="s">
        <v>39</v>
      </c>
      <c r="C64" s="451" t="s">
        <v>124</v>
      </c>
      <c r="D64" s="451" t="s">
        <v>39</v>
      </c>
      <c r="E64" s="178" t="s">
        <v>43</v>
      </c>
      <c r="F64" s="178">
        <v>0</v>
      </c>
      <c r="G64" s="179">
        <v>1395</v>
      </c>
      <c r="H64" s="180">
        <v>1</v>
      </c>
      <c r="I64" s="179">
        <f t="shared" si="6"/>
        <v>1395</v>
      </c>
      <c r="J64" s="179">
        <f t="shared" si="7"/>
        <v>0</v>
      </c>
      <c r="K64" s="179">
        <f t="shared" si="8"/>
        <v>1395</v>
      </c>
      <c r="L64" s="330"/>
      <c r="M64" s="185"/>
      <c r="N64" s="185"/>
      <c r="O64" s="185"/>
      <c r="P64" s="185"/>
      <c r="Q64" s="185"/>
      <c r="R64" s="185"/>
    </row>
    <row r="65" spans="1:18" s="176" customFormat="1" x14ac:dyDescent="0.25">
      <c r="A65" s="480" t="s">
        <v>125</v>
      </c>
      <c r="B65" s="481" t="s">
        <v>39</v>
      </c>
      <c r="C65" s="450" t="s">
        <v>126</v>
      </c>
      <c r="D65" s="450" t="s">
        <v>39</v>
      </c>
      <c r="E65" s="394" t="s">
        <v>43</v>
      </c>
      <c r="F65" s="394">
        <v>0</v>
      </c>
      <c r="G65" s="192">
        <v>350</v>
      </c>
      <c r="H65" s="394">
        <f>H64</f>
        <v>1</v>
      </c>
      <c r="I65" s="192">
        <f t="shared" si="6"/>
        <v>350</v>
      </c>
      <c r="J65" s="192">
        <f t="shared" si="7"/>
        <v>0</v>
      </c>
      <c r="K65" s="192">
        <f t="shared" si="8"/>
        <v>350</v>
      </c>
      <c r="L65" s="330"/>
      <c r="M65" s="185"/>
      <c r="N65" s="185"/>
      <c r="O65" s="185"/>
      <c r="P65" s="185"/>
      <c r="Q65" s="185"/>
      <c r="R65" s="185"/>
    </row>
    <row r="66" spans="1:18" s="176" customFormat="1" ht="15" hidden="1" customHeight="1" x14ac:dyDescent="0.25">
      <c r="A66" s="452"/>
      <c r="B66" s="453"/>
      <c r="C66" s="454"/>
      <c r="D66" s="453"/>
      <c r="E66" s="193"/>
      <c r="F66" s="193"/>
      <c r="G66" s="194"/>
      <c r="H66" s="193"/>
      <c r="I66" s="194"/>
      <c r="J66" s="194"/>
      <c r="K66" s="175"/>
      <c r="L66" s="330"/>
      <c r="M66" s="185"/>
      <c r="N66" s="185"/>
      <c r="O66" s="185"/>
      <c r="P66" s="185"/>
      <c r="Q66" s="185"/>
      <c r="R66" s="185"/>
    </row>
    <row r="67" spans="1:18" s="176" customFormat="1" ht="15" hidden="1" customHeight="1" x14ac:dyDescent="0.25">
      <c r="A67" s="472" t="s">
        <v>127</v>
      </c>
      <c r="B67" s="473"/>
      <c r="C67" s="474" t="s">
        <v>128</v>
      </c>
      <c r="D67" s="475"/>
      <c r="E67" s="178" t="s">
        <v>43</v>
      </c>
      <c r="F67" s="178">
        <v>21</v>
      </c>
      <c r="G67" s="179">
        <v>2750</v>
      </c>
      <c r="H67" s="180">
        <v>0</v>
      </c>
      <c r="I67" s="179">
        <f t="shared" ref="I67:I69" si="9">ROUND(G67-((G67*J67)/100),2)</f>
        <v>2750</v>
      </c>
      <c r="J67" s="179">
        <f t="shared" ref="J67" si="10">K$1</f>
        <v>0</v>
      </c>
      <c r="K67" s="179">
        <f t="shared" ref="K67:K69" si="11">ROUND((H67*I67),2)</f>
        <v>0</v>
      </c>
      <c r="M67" s="185"/>
      <c r="N67" s="185"/>
      <c r="O67" s="185"/>
      <c r="P67" s="185"/>
      <c r="Q67" s="185"/>
      <c r="R67" s="185"/>
    </row>
    <row r="68" spans="1:18" s="176" customFormat="1" ht="15" hidden="1" customHeight="1" x14ac:dyDescent="0.25">
      <c r="A68" s="476" t="s">
        <v>129</v>
      </c>
      <c r="B68" s="477"/>
      <c r="C68" s="478" t="s">
        <v>130</v>
      </c>
      <c r="D68" s="479"/>
      <c r="E68" s="394">
        <v>12</v>
      </c>
      <c r="F68" s="394" t="s">
        <v>48</v>
      </c>
      <c r="G68" s="192">
        <v>220</v>
      </c>
      <c r="H68" s="394">
        <f>H67</f>
        <v>0</v>
      </c>
      <c r="I68" s="192">
        <f t="shared" si="9"/>
        <v>220</v>
      </c>
      <c r="J68" s="192">
        <f>$K$2</f>
        <v>0</v>
      </c>
      <c r="K68" s="192">
        <f t="shared" si="11"/>
        <v>0</v>
      </c>
      <c r="L68" s="330"/>
      <c r="M68" s="185"/>
      <c r="N68" s="185"/>
      <c r="O68" s="185"/>
      <c r="P68" s="185"/>
      <c r="Q68" s="185"/>
      <c r="R68" s="185"/>
    </row>
    <row r="69" spans="1:18" s="176" customFormat="1" ht="15" hidden="1" customHeight="1" x14ac:dyDescent="0.25">
      <c r="A69" s="476" t="s">
        <v>131</v>
      </c>
      <c r="B69" s="477"/>
      <c r="C69" s="478" t="s">
        <v>132</v>
      </c>
      <c r="D69" s="479"/>
      <c r="E69" s="394" t="s">
        <v>43</v>
      </c>
      <c r="F69" s="394">
        <v>21</v>
      </c>
      <c r="G69" s="192">
        <v>0</v>
      </c>
      <c r="H69" s="394">
        <f>H67</f>
        <v>0</v>
      </c>
      <c r="I69" s="192">
        <f t="shared" si="9"/>
        <v>0</v>
      </c>
      <c r="J69" s="192">
        <f t="shared" ref="J69" si="12">K$1</f>
        <v>0</v>
      </c>
      <c r="K69" s="192">
        <f t="shared" si="11"/>
        <v>0</v>
      </c>
      <c r="L69" s="330"/>
      <c r="M69" s="185"/>
      <c r="N69" s="185"/>
      <c r="O69" s="185"/>
      <c r="P69" s="185"/>
      <c r="Q69" s="185"/>
      <c r="R69" s="185"/>
    </row>
    <row r="70" spans="1:18" s="176" customFormat="1" x14ac:dyDescent="0.25">
      <c r="A70" s="452"/>
      <c r="B70" s="453"/>
      <c r="C70" s="454"/>
      <c r="D70" s="453"/>
      <c r="E70" s="193"/>
      <c r="F70" s="193"/>
      <c r="G70" s="194"/>
      <c r="H70" s="193"/>
      <c r="I70" s="194"/>
      <c r="J70" s="194"/>
      <c r="K70" s="175"/>
      <c r="L70" s="330"/>
      <c r="M70" s="185"/>
      <c r="N70" s="185"/>
      <c r="O70" s="185"/>
      <c r="P70" s="185"/>
      <c r="Q70" s="185"/>
      <c r="R70" s="185"/>
    </row>
    <row r="71" spans="1:18" s="176" customFormat="1" x14ac:dyDescent="0.25">
      <c r="A71" s="377" t="s">
        <v>133</v>
      </c>
      <c r="B71" s="378"/>
      <c r="C71" s="182" t="s">
        <v>134</v>
      </c>
      <c r="D71" s="378"/>
      <c r="E71" s="178" t="s">
        <v>43</v>
      </c>
      <c r="F71" s="178">
        <v>0</v>
      </c>
      <c r="G71" s="179">
        <v>1295</v>
      </c>
      <c r="H71" s="180">
        <v>1</v>
      </c>
      <c r="I71" s="179">
        <f t="shared" ref="I71:I76" si="13">ROUND(G71-((G71*J71)/100),2)</f>
        <v>1295</v>
      </c>
      <c r="J71" s="179">
        <f t="shared" ref="J71" si="14">K$1</f>
        <v>0</v>
      </c>
      <c r="K71" s="179">
        <f t="shared" ref="K71:K76" si="15">ROUND((H71*I71),2)</f>
        <v>1295</v>
      </c>
      <c r="M71" s="185"/>
      <c r="N71" s="185"/>
      <c r="O71" s="185"/>
      <c r="P71" s="185"/>
      <c r="Q71" s="185"/>
      <c r="R71" s="185"/>
    </row>
    <row r="72" spans="1:18" s="205" customFormat="1" x14ac:dyDescent="0.25">
      <c r="A72" s="476" t="s">
        <v>135</v>
      </c>
      <c r="B72" s="477"/>
      <c r="C72" s="196" t="s">
        <v>136</v>
      </c>
      <c r="D72" s="196"/>
      <c r="E72" s="394">
        <v>36</v>
      </c>
      <c r="F72" s="394">
        <v>0</v>
      </c>
      <c r="G72" s="192">
        <v>104</v>
      </c>
      <c r="H72" s="394">
        <f>H71</f>
        <v>1</v>
      </c>
      <c r="I72" s="192">
        <f t="shared" si="13"/>
        <v>104</v>
      </c>
      <c r="J72" s="192">
        <f>$K$2</f>
        <v>0</v>
      </c>
      <c r="K72" s="192">
        <f t="shared" si="15"/>
        <v>104</v>
      </c>
      <c r="L72" s="330"/>
      <c r="M72" s="184"/>
      <c r="N72" s="184"/>
      <c r="O72" s="184"/>
      <c r="P72" s="184"/>
      <c r="Q72" s="184"/>
      <c r="R72" s="184"/>
    </row>
    <row r="73" spans="1:18" s="205" customFormat="1" x14ac:dyDescent="0.25">
      <c r="A73" s="480" t="s">
        <v>137</v>
      </c>
      <c r="B73" s="481"/>
      <c r="C73" s="196" t="s">
        <v>138</v>
      </c>
      <c r="D73" s="196"/>
      <c r="E73" s="394" t="s">
        <v>43</v>
      </c>
      <c r="F73" s="394">
        <v>0</v>
      </c>
      <c r="G73" s="192">
        <v>0</v>
      </c>
      <c r="H73" s="394">
        <f t="shared" ref="H73:H76" si="16">H72</f>
        <v>1</v>
      </c>
      <c r="I73" s="192">
        <f t="shared" si="13"/>
        <v>0</v>
      </c>
      <c r="J73" s="192">
        <f t="shared" ref="J73:J76" si="17">K$1</f>
        <v>0</v>
      </c>
      <c r="K73" s="192">
        <f t="shared" si="15"/>
        <v>0</v>
      </c>
      <c r="L73" s="330"/>
      <c r="M73" s="184"/>
      <c r="N73" s="184"/>
      <c r="O73" s="184"/>
      <c r="P73" s="184"/>
      <c r="Q73" s="184"/>
      <c r="R73" s="184"/>
    </row>
    <row r="74" spans="1:18" s="205" customFormat="1" x14ac:dyDescent="0.25">
      <c r="A74" s="480" t="s">
        <v>139</v>
      </c>
      <c r="B74" s="481"/>
      <c r="C74" s="196" t="s">
        <v>140</v>
      </c>
      <c r="D74" s="196"/>
      <c r="E74" s="394" t="s">
        <v>43</v>
      </c>
      <c r="F74" s="394">
        <v>0</v>
      </c>
      <c r="G74" s="192">
        <v>0</v>
      </c>
      <c r="H74" s="394">
        <f t="shared" si="16"/>
        <v>1</v>
      </c>
      <c r="I74" s="192">
        <f t="shared" si="13"/>
        <v>0</v>
      </c>
      <c r="J74" s="192">
        <f t="shared" si="17"/>
        <v>0</v>
      </c>
      <c r="K74" s="192">
        <f t="shared" si="15"/>
        <v>0</v>
      </c>
      <c r="L74" s="330"/>
      <c r="M74" s="184"/>
      <c r="N74" s="184"/>
      <c r="O74" s="184"/>
      <c r="P74" s="184"/>
      <c r="Q74" s="184"/>
      <c r="R74" s="184"/>
    </row>
    <row r="75" spans="1:18" s="205" customFormat="1" x14ac:dyDescent="0.25">
      <c r="A75" s="480" t="s">
        <v>141</v>
      </c>
      <c r="B75" s="481"/>
      <c r="C75" s="196" t="s">
        <v>142</v>
      </c>
      <c r="D75" s="196"/>
      <c r="E75" s="394" t="s">
        <v>43</v>
      </c>
      <c r="F75" s="394">
        <v>0</v>
      </c>
      <c r="G75" s="192">
        <v>0</v>
      </c>
      <c r="H75" s="394">
        <f t="shared" si="16"/>
        <v>1</v>
      </c>
      <c r="I75" s="192">
        <f t="shared" si="13"/>
        <v>0</v>
      </c>
      <c r="J75" s="192">
        <f t="shared" si="17"/>
        <v>0</v>
      </c>
      <c r="K75" s="192">
        <f t="shared" si="15"/>
        <v>0</v>
      </c>
      <c r="L75" s="330"/>
      <c r="M75" s="184"/>
      <c r="N75" s="184"/>
      <c r="O75" s="184"/>
      <c r="P75" s="184"/>
      <c r="Q75" s="184"/>
      <c r="R75" s="184"/>
    </row>
    <row r="76" spans="1:18" s="205" customFormat="1" x14ac:dyDescent="0.25">
      <c r="A76" s="480" t="s">
        <v>143</v>
      </c>
      <c r="B76" s="481"/>
      <c r="C76" s="196" t="s">
        <v>144</v>
      </c>
      <c r="D76" s="196"/>
      <c r="E76" s="394" t="s">
        <v>43</v>
      </c>
      <c r="F76" s="394">
        <v>0</v>
      </c>
      <c r="G76" s="192">
        <v>0</v>
      </c>
      <c r="H76" s="394">
        <f t="shared" si="16"/>
        <v>1</v>
      </c>
      <c r="I76" s="192">
        <f t="shared" si="13"/>
        <v>0</v>
      </c>
      <c r="J76" s="192">
        <f t="shared" si="17"/>
        <v>0</v>
      </c>
      <c r="K76" s="192">
        <f t="shared" si="15"/>
        <v>0</v>
      </c>
      <c r="L76" s="330"/>
      <c r="M76" s="184"/>
      <c r="N76" s="184"/>
      <c r="O76" s="184"/>
      <c r="P76" s="184"/>
      <c r="Q76" s="184"/>
      <c r="R76" s="184"/>
    </row>
    <row r="77" spans="1:18" s="205" customFormat="1" hidden="1" x14ac:dyDescent="0.25">
      <c r="A77" s="452"/>
      <c r="B77" s="453"/>
      <c r="C77" s="454"/>
      <c r="D77" s="453"/>
      <c r="E77" s="193"/>
      <c r="F77" s="193"/>
      <c r="G77" s="194"/>
      <c r="H77" s="193"/>
      <c r="I77" s="194"/>
      <c r="J77" s="194"/>
      <c r="K77" s="175"/>
      <c r="L77" s="330"/>
      <c r="M77" s="184"/>
      <c r="N77" s="184"/>
      <c r="O77" s="184"/>
      <c r="P77" s="184"/>
      <c r="Q77" s="184"/>
      <c r="R77" s="184"/>
    </row>
    <row r="78" spans="1:18" s="176" customFormat="1" hidden="1" x14ac:dyDescent="0.25">
      <c r="A78" s="456" t="s">
        <v>3</v>
      </c>
      <c r="B78" s="451" t="s">
        <v>39</v>
      </c>
      <c r="C78" s="451" t="s">
        <v>145</v>
      </c>
      <c r="D78" s="451" t="s">
        <v>39</v>
      </c>
      <c r="E78" s="178" t="s">
        <v>43</v>
      </c>
      <c r="F78" s="178">
        <v>0</v>
      </c>
      <c r="G78" s="179">
        <v>5400</v>
      </c>
      <c r="H78" s="180">
        <v>0</v>
      </c>
      <c r="I78" s="179">
        <f t="shared" ref="I78:I86" si="18">ROUND(G78-((G78*J78)/100),2)</f>
        <v>5400</v>
      </c>
      <c r="J78" s="179">
        <f t="shared" ref="J78" si="19">K$1</f>
        <v>0</v>
      </c>
      <c r="K78" s="179">
        <f t="shared" ref="K78:K86" si="20">ROUND((H78*I78),2)</f>
        <v>0</v>
      </c>
      <c r="M78" s="185"/>
      <c r="N78" s="185"/>
      <c r="O78" s="185"/>
      <c r="P78" s="185"/>
      <c r="Q78" s="185"/>
      <c r="R78" s="185"/>
    </row>
    <row r="79" spans="1:18" s="205" customFormat="1" hidden="1" x14ac:dyDescent="0.25">
      <c r="A79" s="450" t="s">
        <v>146</v>
      </c>
      <c r="B79" s="450" t="s">
        <v>39</v>
      </c>
      <c r="C79" s="450" t="s">
        <v>147</v>
      </c>
      <c r="D79" s="450" t="s">
        <v>39</v>
      </c>
      <c r="E79" s="394">
        <v>12</v>
      </c>
      <c r="F79" s="394" t="s">
        <v>48</v>
      </c>
      <c r="G79" s="192">
        <v>449</v>
      </c>
      <c r="H79" s="394">
        <f>H78</f>
        <v>0</v>
      </c>
      <c r="I79" s="192">
        <f t="shared" si="18"/>
        <v>449</v>
      </c>
      <c r="J79" s="192">
        <f>$K$2</f>
        <v>0</v>
      </c>
      <c r="K79" s="192">
        <f t="shared" si="20"/>
        <v>0</v>
      </c>
      <c r="L79" s="330"/>
      <c r="M79" s="184"/>
      <c r="N79" s="184"/>
      <c r="O79" s="184"/>
      <c r="P79" s="184"/>
      <c r="Q79" s="184"/>
      <c r="R79" s="184"/>
    </row>
    <row r="80" spans="1:18" s="205" customFormat="1" hidden="1" x14ac:dyDescent="0.25">
      <c r="A80" s="450" t="s">
        <v>148</v>
      </c>
      <c r="B80" s="450" t="s">
        <v>39</v>
      </c>
      <c r="C80" s="450" t="s">
        <v>149</v>
      </c>
      <c r="D80" s="450" t="s">
        <v>39</v>
      </c>
      <c r="E80" s="394" t="s">
        <v>43</v>
      </c>
      <c r="F80" s="394">
        <v>0</v>
      </c>
      <c r="G80" s="192">
        <v>0</v>
      </c>
      <c r="H80" s="394">
        <f t="shared" ref="H80:H86" si="21">H79</f>
        <v>0</v>
      </c>
      <c r="I80" s="192">
        <f t="shared" si="18"/>
        <v>0</v>
      </c>
      <c r="J80" s="192">
        <f t="shared" ref="J80:J86" si="22">K$1</f>
        <v>0</v>
      </c>
      <c r="K80" s="192">
        <f t="shared" si="20"/>
        <v>0</v>
      </c>
      <c r="L80" s="330"/>
      <c r="M80" s="184"/>
      <c r="N80" s="184"/>
      <c r="O80" s="184"/>
      <c r="P80" s="184"/>
      <c r="Q80" s="184"/>
      <c r="R80" s="184"/>
    </row>
    <row r="81" spans="1:18" s="205" customFormat="1" hidden="1" x14ac:dyDescent="0.25">
      <c r="A81" s="450" t="s">
        <v>150</v>
      </c>
      <c r="B81" s="450" t="s">
        <v>39</v>
      </c>
      <c r="C81" s="450" t="s">
        <v>151</v>
      </c>
      <c r="D81" s="450" t="s">
        <v>39</v>
      </c>
      <c r="E81" s="394" t="s">
        <v>43</v>
      </c>
      <c r="F81" s="394">
        <v>0</v>
      </c>
      <c r="G81" s="192">
        <v>0</v>
      </c>
      <c r="H81" s="394">
        <f t="shared" si="21"/>
        <v>0</v>
      </c>
      <c r="I81" s="192">
        <f t="shared" si="18"/>
        <v>0</v>
      </c>
      <c r="J81" s="192">
        <f t="shared" si="22"/>
        <v>0</v>
      </c>
      <c r="K81" s="192">
        <f t="shared" si="20"/>
        <v>0</v>
      </c>
      <c r="L81" s="330"/>
      <c r="M81" s="184"/>
      <c r="N81" s="184"/>
      <c r="O81" s="184"/>
      <c r="P81" s="184"/>
      <c r="Q81" s="184"/>
      <c r="R81" s="184"/>
    </row>
    <row r="82" spans="1:18" s="205" customFormat="1" hidden="1" x14ac:dyDescent="0.25">
      <c r="A82" s="450" t="s">
        <v>139</v>
      </c>
      <c r="B82" s="450" t="s">
        <v>39</v>
      </c>
      <c r="C82" s="450" t="s">
        <v>140</v>
      </c>
      <c r="D82" s="450" t="s">
        <v>39</v>
      </c>
      <c r="E82" s="394" t="s">
        <v>43</v>
      </c>
      <c r="F82" s="394">
        <v>0</v>
      </c>
      <c r="G82" s="192">
        <v>0</v>
      </c>
      <c r="H82" s="394">
        <f t="shared" si="21"/>
        <v>0</v>
      </c>
      <c r="I82" s="192">
        <f t="shared" si="18"/>
        <v>0</v>
      </c>
      <c r="J82" s="192">
        <f t="shared" si="22"/>
        <v>0</v>
      </c>
      <c r="K82" s="192">
        <f t="shared" si="20"/>
        <v>0</v>
      </c>
      <c r="L82" s="330"/>
      <c r="M82" s="184"/>
      <c r="N82" s="184"/>
      <c r="O82" s="184"/>
      <c r="P82" s="184"/>
      <c r="Q82" s="184"/>
      <c r="R82" s="184"/>
    </row>
    <row r="83" spans="1:18" s="205" customFormat="1" hidden="1" x14ac:dyDescent="0.25">
      <c r="A83" s="450" t="s">
        <v>152</v>
      </c>
      <c r="B83" s="450" t="s">
        <v>39</v>
      </c>
      <c r="C83" s="450" t="s">
        <v>153</v>
      </c>
      <c r="D83" s="450" t="s">
        <v>39</v>
      </c>
      <c r="E83" s="394" t="s">
        <v>43</v>
      </c>
      <c r="F83" s="394">
        <v>0</v>
      </c>
      <c r="G83" s="192">
        <v>30</v>
      </c>
      <c r="H83" s="394">
        <f t="shared" si="21"/>
        <v>0</v>
      </c>
      <c r="I83" s="192">
        <f t="shared" si="18"/>
        <v>30</v>
      </c>
      <c r="J83" s="192">
        <f t="shared" si="22"/>
        <v>0</v>
      </c>
      <c r="K83" s="192">
        <f t="shared" si="20"/>
        <v>0</v>
      </c>
      <c r="L83" s="330"/>
      <c r="M83" s="184"/>
      <c r="N83" s="184"/>
      <c r="O83" s="184"/>
      <c r="P83" s="184"/>
      <c r="Q83" s="184"/>
      <c r="R83" s="184"/>
    </row>
    <row r="84" spans="1:18" s="205" customFormat="1" hidden="1" x14ac:dyDescent="0.25">
      <c r="A84" s="450" t="s">
        <v>154</v>
      </c>
      <c r="B84" s="450" t="s">
        <v>39</v>
      </c>
      <c r="C84" s="450" t="s">
        <v>155</v>
      </c>
      <c r="D84" s="450" t="s">
        <v>39</v>
      </c>
      <c r="E84" s="394" t="s">
        <v>43</v>
      </c>
      <c r="F84" s="394">
        <v>0</v>
      </c>
      <c r="G84" s="192">
        <v>0</v>
      </c>
      <c r="H84" s="394">
        <f t="shared" si="21"/>
        <v>0</v>
      </c>
      <c r="I84" s="192">
        <f t="shared" si="18"/>
        <v>0</v>
      </c>
      <c r="J84" s="192">
        <f t="shared" si="22"/>
        <v>0</v>
      </c>
      <c r="K84" s="192">
        <f t="shared" si="20"/>
        <v>0</v>
      </c>
      <c r="L84" s="330"/>
      <c r="M84" s="184"/>
      <c r="N84" s="184"/>
      <c r="O84" s="184"/>
      <c r="P84" s="184"/>
      <c r="Q84" s="184"/>
      <c r="R84" s="184"/>
    </row>
    <row r="85" spans="1:18" s="205" customFormat="1" hidden="1" x14ac:dyDescent="0.25">
      <c r="A85" s="450" t="s">
        <v>156</v>
      </c>
      <c r="B85" s="450" t="s">
        <v>39</v>
      </c>
      <c r="C85" s="450" t="s">
        <v>157</v>
      </c>
      <c r="D85" s="450" t="s">
        <v>39</v>
      </c>
      <c r="E85" s="394" t="s">
        <v>43</v>
      </c>
      <c r="F85" s="394">
        <v>0</v>
      </c>
      <c r="G85" s="192">
        <v>0</v>
      </c>
      <c r="H85" s="394">
        <f t="shared" si="21"/>
        <v>0</v>
      </c>
      <c r="I85" s="192">
        <f t="shared" si="18"/>
        <v>0</v>
      </c>
      <c r="J85" s="192">
        <f t="shared" si="22"/>
        <v>0</v>
      </c>
      <c r="K85" s="192">
        <f t="shared" si="20"/>
        <v>0</v>
      </c>
      <c r="L85" s="330"/>
      <c r="M85" s="184"/>
      <c r="N85" s="184"/>
      <c r="O85" s="184"/>
      <c r="P85" s="184"/>
      <c r="Q85" s="184"/>
      <c r="R85" s="184"/>
    </row>
    <row r="86" spans="1:18" s="205" customFormat="1" hidden="1" x14ac:dyDescent="0.25">
      <c r="A86" s="450" t="s">
        <v>158</v>
      </c>
      <c r="B86" s="450" t="s">
        <v>39</v>
      </c>
      <c r="C86" s="450" t="s">
        <v>159</v>
      </c>
      <c r="D86" s="450" t="s">
        <v>39</v>
      </c>
      <c r="E86" s="394" t="s">
        <v>43</v>
      </c>
      <c r="F86" s="394">
        <v>0</v>
      </c>
      <c r="G86" s="192">
        <v>0</v>
      </c>
      <c r="H86" s="394">
        <f t="shared" si="21"/>
        <v>0</v>
      </c>
      <c r="I86" s="192">
        <f t="shared" si="18"/>
        <v>0</v>
      </c>
      <c r="J86" s="192">
        <f t="shared" si="22"/>
        <v>0</v>
      </c>
      <c r="K86" s="192">
        <f t="shared" si="20"/>
        <v>0</v>
      </c>
      <c r="L86" s="330"/>
      <c r="M86" s="184"/>
      <c r="N86" s="184"/>
      <c r="O86" s="184"/>
      <c r="P86" s="184"/>
      <c r="Q86" s="184"/>
      <c r="R86" s="184"/>
    </row>
    <row r="87" spans="1:18" s="205" customFormat="1" hidden="1" x14ac:dyDescent="0.25">
      <c r="A87" s="452"/>
      <c r="B87" s="453"/>
      <c r="C87" s="454"/>
      <c r="D87" s="453"/>
      <c r="E87" s="193"/>
      <c r="F87" s="193"/>
      <c r="G87" s="194"/>
      <c r="H87" s="193"/>
      <c r="I87" s="194"/>
      <c r="J87" s="194"/>
      <c r="K87" s="175"/>
      <c r="L87" s="330"/>
      <c r="M87" s="184"/>
      <c r="N87" s="184"/>
      <c r="O87" s="184"/>
      <c r="P87" s="184"/>
      <c r="Q87" s="184"/>
      <c r="R87" s="184"/>
    </row>
    <row r="88" spans="1:18" s="176" customFormat="1" ht="15" hidden="1" customHeight="1" x14ac:dyDescent="0.25">
      <c r="A88" s="456" t="s">
        <v>160</v>
      </c>
      <c r="B88" s="451"/>
      <c r="C88" s="456" t="s">
        <v>161</v>
      </c>
      <c r="D88" s="456"/>
      <c r="E88" s="178" t="s">
        <v>43</v>
      </c>
      <c r="F88" s="178" t="s">
        <v>48</v>
      </c>
      <c r="G88" s="179">
        <v>3990</v>
      </c>
      <c r="H88" s="180">
        <v>0</v>
      </c>
      <c r="I88" s="179">
        <f t="shared" ref="I88:I106" si="23">ROUND(G88-((G88*J88)/100),2)</f>
        <v>3990</v>
      </c>
      <c r="J88" s="179">
        <f t="shared" ref="J88" si="24">K$1</f>
        <v>0</v>
      </c>
      <c r="K88" s="179">
        <f t="shared" ref="K88:K106" si="25">ROUND((H88*I88),2)</f>
        <v>0</v>
      </c>
      <c r="M88" s="185"/>
      <c r="N88" s="185"/>
      <c r="O88" s="185"/>
      <c r="P88" s="185"/>
      <c r="Q88" s="185"/>
      <c r="R88" s="185"/>
    </row>
    <row r="89" spans="1:18" s="205" customFormat="1" ht="15" hidden="1" customHeight="1" x14ac:dyDescent="0.25">
      <c r="A89" s="482" t="s">
        <v>162</v>
      </c>
      <c r="B89" s="482"/>
      <c r="C89" s="450" t="s">
        <v>163</v>
      </c>
      <c r="D89" s="450"/>
      <c r="E89" s="394">
        <v>12</v>
      </c>
      <c r="F89" s="394" t="s">
        <v>48</v>
      </c>
      <c r="G89" s="192">
        <v>320</v>
      </c>
      <c r="H89" s="394">
        <f>H88</f>
        <v>0</v>
      </c>
      <c r="I89" s="192">
        <f t="shared" si="23"/>
        <v>320</v>
      </c>
      <c r="J89" s="192">
        <f>$K$2</f>
        <v>0</v>
      </c>
      <c r="K89" s="192">
        <f t="shared" si="25"/>
        <v>0</v>
      </c>
      <c r="L89" s="330"/>
      <c r="M89" s="184"/>
      <c r="N89" s="184"/>
      <c r="O89" s="184"/>
      <c r="P89" s="184"/>
      <c r="Q89" s="184"/>
      <c r="R89" s="184"/>
    </row>
    <row r="90" spans="1:18" s="330" customFormat="1" hidden="1" x14ac:dyDescent="0.25">
      <c r="A90" s="482" t="s">
        <v>164</v>
      </c>
      <c r="B90" s="482"/>
      <c r="C90" s="450" t="s">
        <v>165</v>
      </c>
      <c r="D90" s="450"/>
      <c r="E90" s="394" t="s">
        <v>43</v>
      </c>
      <c r="F90" s="394">
        <v>14</v>
      </c>
      <c r="G90" s="192">
        <v>0</v>
      </c>
      <c r="H90" s="394">
        <f t="shared" ref="H90:H106" si="26">H89</f>
        <v>0</v>
      </c>
      <c r="I90" s="192">
        <f t="shared" si="23"/>
        <v>0</v>
      </c>
      <c r="J90" s="192">
        <f t="shared" ref="J90:J92" si="27">K$1</f>
        <v>0</v>
      </c>
      <c r="K90" s="192">
        <f t="shared" si="25"/>
        <v>0</v>
      </c>
      <c r="M90" s="184"/>
      <c r="N90" s="184"/>
      <c r="O90" s="184"/>
      <c r="P90" s="184"/>
      <c r="Q90" s="184"/>
      <c r="R90" s="184"/>
    </row>
    <row r="91" spans="1:18" s="330" customFormat="1" hidden="1" x14ac:dyDescent="0.25">
      <c r="A91" s="482" t="s">
        <v>166</v>
      </c>
      <c r="B91" s="482"/>
      <c r="C91" s="450" t="s">
        <v>167</v>
      </c>
      <c r="D91" s="450"/>
      <c r="E91" s="394" t="s">
        <v>43</v>
      </c>
      <c r="F91" s="394">
        <v>14</v>
      </c>
      <c r="G91" s="192">
        <v>0</v>
      </c>
      <c r="H91" s="394">
        <f t="shared" si="26"/>
        <v>0</v>
      </c>
      <c r="I91" s="192">
        <f t="shared" si="23"/>
        <v>0</v>
      </c>
      <c r="J91" s="192">
        <f t="shared" si="27"/>
        <v>0</v>
      </c>
      <c r="K91" s="192">
        <f t="shared" si="25"/>
        <v>0</v>
      </c>
      <c r="M91" s="184"/>
      <c r="N91" s="184"/>
      <c r="O91" s="184"/>
      <c r="P91" s="184"/>
      <c r="Q91" s="184"/>
      <c r="R91" s="184"/>
    </row>
    <row r="92" spans="1:18" s="330" customFormat="1" hidden="1" x14ac:dyDescent="0.25">
      <c r="A92" s="482" t="s">
        <v>168</v>
      </c>
      <c r="B92" s="482"/>
      <c r="C92" s="450" t="s">
        <v>169</v>
      </c>
      <c r="D92" s="450"/>
      <c r="E92" s="394" t="s">
        <v>43</v>
      </c>
      <c r="F92" s="394">
        <v>14</v>
      </c>
      <c r="G92" s="192">
        <v>1500</v>
      </c>
      <c r="H92" s="394">
        <f t="shared" si="26"/>
        <v>0</v>
      </c>
      <c r="I92" s="192">
        <f t="shared" si="23"/>
        <v>1500</v>
      </c>
      <c r="J92" s="192">
        <f t="shared" si="27"/>
        <v>0</v>
      </c>
      <c r="K92" s="192">
        <f t="shared" si="25"/>
        <v>0</v>
      </c>
      <c r="M92" s="184"/>
      <c r="N92" s="184"/>
      <c r="O92" s="184"/>
      <c r="P92" s="184"/>
      <c r="Q92" s="184"/>
      <c r="R92" s="184"/>
    </row>
    <row r="93" spans="1:18" s="330" customFormat="1" hidden="1" x14ac:dyDescent="0.25">
      <c r="A93" s="482" t="s">
        <v>170</v>
      </c>
      <c r="B93" s="482"/>
      <c r="C93" s="450" t="s">
        <v>171</v>
      </c>
      <c r="D93" s="450"/>
      <c r="E93" s="394">
        <v>12</v>
      </c>
      <c r="F93" s="394" t="s">
        <v>48</v>
      </c>
      <c r="G93" s="192">
        <v>259</v>
      </c>
      <c r="H93" s="394">
        <f t="shared" si="26"/>
        <v>0</v>
      </c>
      <c r="I93" s="192">
        <f t="shared" si="23"/>
        <v>259</v>
      </c>
      <c r="J93" s="192">
        <f>$K$2</f>
        <v>0</v>
      </c>
      <c r="K93" s="192">
        <f t="shared" si="25"/>
        <v>0</v>
      </c>
      <c r="M93" s="184"/>
      <c r="N93" s="184"/>
      <c r="O93" s="184"/>
      <c r="P93" s="184"/>
      <c r="Q93" s="184"/>
      <c r="R93" s="184"/>
    </row>
    <row r="94" spans="1:18" s="330" customFormat="1" hidden="1" x14ac:dyDescent="0.25">
      <c r="A94" s="482" t="s">
        <v>172</v>
      </c>
      <c r="B94" s="482"/>
      <c r="C94" s="450" t="s">
        <v>173</v>
      </c>
      <c r="D94" s="450"/>
      <c r="E94" s="394" t="s">
        <v>43</v>
      </c>
      <c r="F94" s="394">
        <v>14</v>
      </c>
      <c r="G94" s="192">
        <v>99</v>
      </c>
      <c r="H94" s="394">
        <f t="shared" si="26"/>
        <v>0</v>
      </c>
      <c r="I94" s="192">
        <f t="shared" si="23"/>
        <v>99</v>
      </c>
      <c r="J94" s="192">
        <f t="shared" ref="J94:J106" si="28">K$1</f>
        <v>0</v>
      </c>
      <c r="K94" s="192">
        <f t="shared" si="25"/>
        <v>0</v>
      </c>
      <c r="M94" s="184"/>
      <c r="N94" s="184"/>
      <c r="O94" s="184"/>
      <c r="P94" s="184"/>
      <c r="Q94" s="184"/>
      <c r="R94" s="184"/>
    </row>
    <row r="95" spans="1:18" s="330" customFormat="1" hidden="1" x14ac:dyDescent="0.25">
      <c r="A95" s="482" t="s">
        <v>174</v>
      </c>
      <c r="B95" s="482"/>
      <c r="C95" s="450" t="s">
        <v>175</v>
      </c>
      <c r="D95" s="450"/>
      <c r="E95" s="394" t="s">
        <v>43</v>
      </c>
      <c r="F95" s="394">
        <v>14</v>
      </c>
      <c r="G95" s="192">
        <v>0</v>
      </c>
      <c r="H95" s="394">
        <f t="shared" si="26"/>
        <v>0</v>
      </c>
      <c r="I95" s="192">
        <f t="shared" si="23"/>
        <v>0</v>
      </c>
      <c r="J95" s="192">
        <f t="shared" si="28"/>
        <v>0</v>
      </c>
      <c r="K95" s="192">
        <f t="shared" si="25"/>
        <v>0</v>
      </c>
      <c r="M95" s="184"/>
      <c r="N95" s="184"/>
      <c r="O95" s="184"/>
      <c r="P95" s="184"/>
      <c r="Q95" s="184"/>
      <c r="R95" s="184"/>
    </row>
    <row r="96" spans="1:18" s="330" customFormat="1" hidden="1" x14ac:dyDescent="0.25">
      <c r="A96" s="482" t="s">
        <v>164</v>
      </c>
      <c r="B96" s="482"/>
      <c r="C96" s="450" t="s">
        <v>165</v>
      </c>
      <c r="D96" s="450"/>
      <c r="E96" s="394" t="s">
        <v>43</v>
      </c>
      <c r="F96" s="394">
        <v>14</v>
      </c>
      <c r="G96" s="192">
        <v>0</v>
      </c>
      <c r="H96" s="394">
        <f t="shared" si="26"/>
        <v>0</v>
      </c>
      <c r="I96" s="192">
        <f t="shared" si="23"/>
        <v>0</v>
      </c>
      <c r="J96" s="192">
        <f t="shared" si="28"/>
        <v>0</v>
      </c>
      <c r="K96" s="192">
        <f t="shared" si="25"/>
        <v>0</v>
      </c>
      <c r="M96" s="184"/>
      <c r="N96" s="184"/>
      <c r="O96" s="184"/>
      <c r="P96" s="184"/>
      <c r="Q96" s="184"/>
      <c r="R96" s="184"/>
    </row>
    <row r="97" spans="1:18" s="330" customFormat="1" hidden="1" x14ac:dyDescent="0.25">
      <c r="A97" s="482" t="s">
        <v>176</v>
      </c>
      <c r="B97" s="482"/>
      <c r="C97" s="450" t="s">
        <v>177</v>
      </c>
      <c r="D97" s="450"/>
      <c r="E97" s="394" t="s">
        <v>43</v>
      </c>
      <c r="F97" s="394">
        <v>21</v>
      </c>
      <c r="G97" s="192">
        <v>0</v>
      </c>
      <c r="H97" s="394">
        <f t="shared" si="26"/>
        <v>0</v>
      </c>
      <c r="I97" s="192">
        <f t="shared" si="23"/>
        <v>0</v>
      </c>
      <c r="J97" s="192">
        <f t="shared" si="28"/>
        <v>0</v>
      </c>
      <c r="K97" s="192">
        <f t="shared" si="25"/>
        <v>0</v>
      </c>
      <c r="M97" s="184"/>
      <c r="N97" s="184"/>
      <c r="O97" s="184"/>
      <c r="P97" s="184"/>
      <c r="Q97" s="184"/>
      <c r="R97" s="184"/>
    </row>
    <row r="98" spans="1:18" s="330" customFormat="1" hidden="1" x14ac:dyDescent="0.25">
      <c r="A98" s="480" t="s">
        <v>178</v>
      </c>
      <c r="B98" s="481"/>
      <c r="C98" s="448" t="s">
        <v>179</v>
      </c>
      <c r="D98" s="449"/>
      <c r="E98" s="394" t="s">
        <v>43</v>
      </c>
      <c r="F98" s="394" t="s">
        <v>48</v>
      </c>
      <c r="G98" s="192">
        <v>0</v>
      </c>
      <c r="H98" s="394">
        <f t="shared" si="26"/>
        <v>0</v>
      </c>
      <c r="I98" s="192">
        <f t="shared" si="23"/>
        <v>0</v>
      </c>
      <c r="J98" s="192">
        <f t="shared" si="28"/>
        <v>0</v>
      </c>
      <c r="K98" s="192">
        <f t="shared" si="25"/>
        <v>0</v>
      </c>
      <c r="M98" s="184"/>
      <c r="N98" s="184"/>
      <c r="O98" s="184"/>
      <c r="P98" s="184"/>
      <c r="Q98" s="184"/>
      <c r="R98" s="184"/>
    </row>
    <row r="99" spans="1:18" s="330" customFormat="1" hidden="1" x14ac:dyDescent="0.25">
      <c r="A99" s="480" t="s">
        <v>180</v>
      </c>
      <c r="B99" s="481"/>
      <c r="C99" s="448" t="s">
        <v>181</v>
      </c>
      <c r="D99" s="449"/>
      <c r="E99" s="394" t="s">
        <v>43</v>
      </c>
      <c r="F99" s="394" t="s">
        <v>48</v>
      </c>
      <c r="G99" s="192">
        <v>0</v>
      </c>
      <c r="H99" s="394">
        <f t="shared" si="26"/>
        <v>0</v>
      </c>
      <c r="I99" s="192">
        <f t="shared" si="23"/>
        <v>0</v>
      </c>
      <c r="J99" s="192">
        <f t="shared" si="28"/>
        <v>0</v>
      </c>
      <c r="K99" s="192">
        <f t="shared" si="25"/>
        <v>0</v>
      </c>
      <c r="M99" s="184"/>
      <c r="N99" s="184"/>
      <c r="O99" s="184"/>
      <c r="P99" s="184"/>
      <c r="Q99" s="184"/>
      <c r="R99" s="184"/>
    </row>
    <row r="100" spans="1:18" s="330" customFormat="1" hidden="1" x14ac:dyDescent="0.25">
      <c r="A100" s="480" t="s">
        <v>182</v>
      </c>
      <c r="B100" s="481"/>
      <c r="C100" s="448" t="s">
        <v>183</v>
      </c>
      <c r="D100" s="449"/>
      <c r="E100" s="394" t="s">
        <v>43</v>
      </c>
      <c r="F100" s="394">
        <v>14</v>
      </c>
      <c r="G100" s="192">
        <v>0</v>
      </c>
      <c r="H100" s="394">
        <f t="shared" si="26"/>
        <v>0</v>
      </c>
      <c r="I100" s="192">
        <f t="shared" si="23"/>
        <v>0</v>
      </c>
      <c r="J100" s="192">
        <f t="shared" si="28"/>
        <v>0</v>
      </c>
      <c r="K100" s="192">
        <f t="shared" si="25"/>
        <v>0</v>
      </c>
      <c r="M100" s="184"/>
      <c r="N100" s="184"/>
      <c r="O100" s="184"/>
      <c r="P100" s="184"/>
      <c r="Q100" s="184"/>
      <c r="R100" s="184"/>
    </row>
    <row r="101" spans="1:18" s="330" customFormat="1" hidden="1" x14ac:dyDescent="0.25">
      <c r="A101" s="480" t="s">
        <v>184</v>
      </c>
      <c r="B101" s="481"/>
      <c r="C101" s="448" t="s">
        <v>185</v>
      </c>
      <c r="D101" s="449"/>
      <c r="E101" s="394" t="s">
        <v>43</v>
      </c>
      <c r="F101" s="394">
        <v>14</v>
      </c>
      <c r="G101" s="192">
        <v>0</v>
      </c>
      <c r="H101" s="394">
        <f t="shared" si="26"/>
        <v>0</v>
      </c>
      <c r="I101" s="192">
        <f t="shared" si="23"/>
        <v>0</v>
      </c>
      <c r="J101" s="192">
        <f t="shared" si="28"/>
        <v>0</v>
      </c>
      <c r="K101" s="192">
        <f t="shared" si="25"/>
        <v>0</v>
      </c>
      <c r="M101" s="184"/>
      <c r="N101" s="184"/>
      <c r="O101" s="184"/>
      <c r="P101" s="184"/>
      <c r="Q101" s="184"/>
      <c r="R101" s="184"/>
    </row>
    <row r="102" spans="1:18" s="330" customFormat="1" hidden="1" x14ac:dyDescent="0.25">
      <c r="A102" s="480" t="s">
        <v>186</v>
      </c>
      <c r="B102" s="481"/>
      <c r="C102" s="448" t="s">
        <v>187</v>
      </c>
      <c r="D102" s="449"/>
      <c r="E102" s="394" t="s">
        <v>43</v>
      </c>
      <c r="F102" s="394">
        <v>14</v>
      </c>
      <c r="G102" s="192">
        <v>0</v>
      </c>
      <c r="H102" s="394">
        <f t="shared" si="26"/>
        <v>0</v>
      </c>
      <c r="I102" s="192">
        <f t="shared" si="23"/>
        <v>0</v>
      </c>
      <c r="J102" s="192">
        <f t="shared" si="28"/>
        <v>0</v>
      </c>
      <c r="K102" s="192">
        <f t="shared" si="25"/>
        <v>0</v>
      </c>
      <c r="M102" s="184"/>
      <c r="N102" s="184"/>
      <c r="O102" s="184"/>
      <c r="P102" s="184"/>
      <c r="Q102" s="184"/>
      <c r="R102" s="184"/>
    </row>
    <row r="103" spans="1:18" s="330" customFormat="1" hidden="1" x14ac:dyDescent="0.25">
      <c r="A103" s="480" t="s">
        <v>188</v>
      </c>
      <c r="B103" s="481"/>
      <c r="C103" s="448" t="s">
        <v>189</v>
      </c>
      <c r="D103" s="449"/>
      <c r="E103" s="394" t="s">
        <v>43</v>
      </c>
      <c r="F103" s="394">
        <v>14</v>
      </c>
      <c r="G103" s="192">
        <v>0</v>
      </c>
      <c r="H103" s="394">
        <f t="shared" si="26"/>
        <v>0</v>
      </c>
      <c r="I103" s="192">
        <f t="shared" si="23"/>
        <v>0</v>
      </c>
      <c r="J103" s="192">
        <f t="shared" si="28"/>
        <v>0</v>
      </c>
      <c r="K103" s="192">
        <f t="shared" si="25"/>
        <v>0</v>
      </c>
      <c r="M103" s="184"/>
      <c r="N103" s="184"/>
      <c r="O103" s="184"/>
      <c r="P103" s="184"/>
      <c r="Q103" s="184"/>
      <c r="R103" s="184"/>
    </row>
    <row r="104" spans="1:18" s="205" customFormat="1" ht="15" hidden="1" customHeight="1" x14ac:dyDescent="0.25">
      <c r="A104" s="480" t="s">
        <v>190</v>
      </c>
      <c r="B104" s="481"/>
      <c r="C104" s="448" t="s">
        <v>191</v>
      </c>
      <c r="D104" s="449"/>
      <c r="E104" s="394" t="s">
        <v>43</v>
      </c>
      <c r="F104" s="394">
        <v>21</v>
      </c>
      <c r="G104" s="192">
        <v>0</v>
      </c>
      <c r="H104" s="394">
        <f t="shared" si="26"/>
        <v>0</v>
      </c>
      <c r="I104" s="192">
        <f t="shared" si="23"/>
        <v>0</v>
      </c>
      <c r="J104" s="192">
        <f t="shared" si="28"/>
        <v>0</v>
      </c>
      <c r="K104" s="192">
        <f t="shared" si="25"/>
        <v>0</v>
      </c>
      <c r="L104" s="330"/>
      <c r="M104" s="184"/>
      <c r="N104" s="184"/>
      <c r="O104" s="184"/>
      <c r="P104" s="184"/>
      <c r="Q104" s="184"/>
      <c r="R104" s="184"/>
    </row>
    <row r="105" spans="1:18" s="205" customFormat="1" hidden="1" x14ac:dyDescent="0.25">
      <c r="A105" s="482" t="s">
        <v>192</v>
      </c>
      <c r="B105" s="482"/>
      <c r="C105" s="450" t="s">
        <v>193</v>
      </c>
      <c r="D105" s="450"/>
      <c r="E105" s="394" t="s">
        <v>43</v>
      </c>
      <c r="F105" s="394" t="s">
        <v>48</v>
      </c>
      <c r="G105" s="192">
        <v>60</v>
      </c>
      <c r="H105" s="394">
        <f t="shared" si="26"/>
        <v>0</v>
      </c>
      <c r="I105" s="192">
        <f t="shared" si="23"/>
        <v>60</v>
      </c>
      <c r="J105" s="192">
        <f t="shared" si="28"/>
        <v>0</v>
      </c>
      <c r="K105" s="192">
        <f t="shared" si="25"/>
        <v>0</v>
      </c>
      <c r="L105" s="330"/>
      <c r="M105" s="184"/>
      <c r="N105" s="184"/>
      <c r="O105" s="184"/>
      <c r="P105" s="184"/>
      <c r="Q105" s="184"/>
      <c r="R105" s="184"/>
    </row>
    <row r="106" spans="1:18" s="205" customFormat="1" ht="15" hidden="1" customHeight="1" x14ac:dyDescent="0.25">
      <c r="A106" s="482" t="s">
        <v>194</v>
      </c>
      <c r="B106" s="482"/>
      <c r="C106" s="450" t="s">
        <v>195</v>
      </c>
      <c r="D106" s="450"/>
      <c r="E106" s="394" t="s">
        <v>43</v>
      </c>
      <c r="F106" s="394" t="s">
        <v>48</v>
      </c>
      <c r="G106" s="192">
        <v>468</v>
      </c>
      <c r="H106" s="394">
        <f t="shared" si="26"/>
        <v>0</v>
      </c>
      <c r="I106" s="192">
        <f t="shared" si="23"/>
        <v>468</v>
      </c>
      <c r="J106" s="192">
        <f t="shared" si="28"/>
        <v>0</v>
      </c>
      <c r="K106" s="192">
        <f t="shared" si="25"/>
        <v>0</v>
      </c>
      <c r="L106" s="330"/>
      <c r="M106" s="184"/>
      <c r="N106" s="184"/>
      <c r="O106" s="184"/>
      <c r="P106" s="184"/>
      <c r="Q106" s="184"/>
      <c r="R106" s="184"/>
    </row>
    <row r="107" spans="1:18" s="205" customFormat="1" ht="15" customHeight="1" x14ac:dyDescent="0.25">
      <c r="A107" s="452"/>
      <c r="B107" s="453"/>
      <c r="C107" s="454"/>
      <c r="D107" s="453"/>
      <c r="E107" s="193"/>
      <c r="F107" s="193"/>
      <c r="G107" s="194"/>
      <c r="H107" s="193"/>
      <c r="I107" s="194"/>
      <c r="J107" s="194"/>
      <c r="K107" s="175"/>
      <c r="L107" s="330"/>
      <c r="M107" s="184"/>
      <c r="N107" s="184"/>
      <c r="O107" s="184"/>
      <c r="P107" s="184"/>
      <c r="Q107" s="184"/>
      <c r="R107" s="184"/>
    </row>
    <row r="108" spans="1:18" s="205" customFormat="1" ht="15" customHeight="1" x14ac:dyDescent="0.25">
      <c r="A108" s="472" t="s">
        <v>196</v>
      </c>
      <c r="B108" s="473"/>
      <c r="C108" s="472" t="s">
        <v>197</v>
      </c>
      <c r="D108" s="473"/>
      <c r="E108" s="178" t="s">
        <v>43</v>
      </c>
      <c r="F108" s="178">
        <v>14</v>
      </c>
      <c r="G108" s="179">
        <v>11900</v>
      </c>
      <c r="H108" s="180">
        <v>1</v>
      </c>
      <c r="I108" s="179">
        <f t="shared" ref="I108:I134" si="29">ROUND(G108-((G108*J108)/100),2)</f>
        <v>11900</v>
      </c>
      <c r="J108" s="179">
        <f t="shared" ref="J108" si="30">K$1</f>
        <v>0</v>
      </c>
      <c r="K108" s="179">
        <f t="shared" ref="K108:K134" si="31">ROUND((H108*I108),2)</f>
        <v>11900</v>
      </c>
      <c r="L108" s="330"/>
      <c r="M108" s="184"/>
      <c r="N108" s="184"/>
      <c r="O108" s="184"/>
      <c r="P108" s="184"/>
      <c r="Q108" s="184"/>
      <c r="R108" s="184"/>
    </row>
    <row r="109" spans="1:18" s="205" customFormat="1" ht="15" customHeight="1" x14ac:dyDescent="0.25">
      <c r="A109" s="476" t="s">
        <v>198</v>
      </c>
      <c r="B109" s="477"/>
      <c r="C109" s="478" t="s">
        <v>199</v>
      </c>
      <c r="D109" s="479"/>
      <c r="E109" s="394">
        <v>36</v>
      </c>
      <c r="F109" s="394" t="s">
        <v>48</v>
      </c>
      <c r="G109" s="192">
        <v>1071</v>
      </c>
      <c r="H109" s="394">
        <f>H108</f>
        <v>1</v>
      </c>
      <c r="I109" s="192">
        <f t="shared" si="29"/>
        <v>1071</v>
      </c>
      <c r="J109" s="192">
        <f>$K$2</f>
        <v>0</v>
      </c>
      <c r="K109" s="192">
        <f t="shared" si="31"/>
        <v>1071</v>
      </c>
      <c r="L109" s="330"/>
      <c r="M109" s="184"/>
      <c r="N109" s="184"/>
      <c r="O109" s="184"/>
      <c r="P109" s="184"/>
      <c r="Q109" s="184"/>
      <c r="R109" s="184"/>
    </row>
    <row r="110" spans="1:18" s="205" customFormat="1" ht="15" customHeight="1" x14ac:dyDescent="0.25">
      <c r="A110" s="476" t="s">
        <v>200</v>
      </c>
      <c r="B110" s="477"/>
      <c r="C110" s="478" t="s">
        <v>201</v>
      </c>
      <c r="D110" s="479"/>
      <c r="E110" s="394" t="s">
        <v>43</v>
      </c>
      <c r="F110" s="394">
        <v>14</v>
      </c>
      <c r="G110" s="192">
        <v>30</v>
      </c>
      <c r="H110" s="394">
        <f t="shared" ref="H110:H134" si="32">H109</f>
        <v>1</v>
      </c>
      <c r="I110" s="192">
        <f t="shared" si="29"/>
        <v>30</v>
      </c>
      <c r="J110" s="192">
        <f t="shared" ref="J110:J112" si="33">K$1</f>
        <v>0</v>
      </c>
      <c r="K110" s="192">
        <f t="shared" si="31"/>
        <v>30</v>
      </c>
      <c r="L110" s="330"/>
      <c r="M110" s="184"/>
      <c r="N110" s="184"/>
      <c r="O110" s="184"/>
      <c r="P110" s="184"/>
      <c r="Q110" s="184"/>
      <c r="R110" s="184"/>
    </row>
    <row r="111" spans="1:18" s="205" customFormat="1" ht="15" customHeight="1" x14ac:dyDescent="0.25">
      <c r="A111" s="476" t="s">
        <v>164</v>
      </c>
      <c r="B111" s="477"/>
      <c r="C111" s="478" t="s">
        <v>165</v>
      </c>
      <c r="D111" s="479"/>
      <c r="E111" s="394" t="s">
        <v>43</v>
      </c>
      <c r="F111" s="394">
        <v>14</v>
      </c>
      <c r="G111" s="192">
        <v>0</v>
      </c>
      <c r="H111" s="394">
        <f t="shared" si="32"/>
        <v>1</v>
      </c>
      <c r="I111" s="192">
        <f t="shared" si="29"/>
        <v>0</v>
      </c>
      <c r="J111" s="192">
        <f t="shared" si="33"/>
        <v>0</v>
      </c>
      <c r="K111" s="192">
        <f t="shared" si="31"/>
        <v>0</v>
      </c>
      <c r="L111" s="330"/>
      <c r="M111" s="184"/>
      <c r="N111" s="184"/>
      <c r="O111" s="184"/>
      <c r="P111" s="184"/>
      <c r="Q111" s="184"/>
      <c r="R111" s="184"/>
    </row>
    <row r="112" spans="1:18" s="205" customFormat="1" ht="15" customHeight="1" x14ac:dyDescent="0.25">
      <c r="A112" s="476" t="s">
        <v>202</v>
      </c>
      <c r="B112" s="477"/>
      <c r="C112" s="478" t="s">
        <v>203</v>
      </c>
      <c r="D112" s="479"/>
      <c r="E112" s="394" t="s">
        <v>43</v>
      </c>
      <c r="F112" s="394">
        <v>14</v>
      </c>
      <c r="G112" s="192">
        <v>468</v>
      </c>
      <c r="H112" s="394">
        <f t="shared" si="32"/>
        <v>1</v>
      </c>
      <c r="I112" s="192">
        <f t="shared" si="29"/>
        <v>468</v>
      </c>
      <c r="J112" s="192">
        <f t="shared" si="33"/>
        <v>0</v>
      </c>
      <c r="K112" s="192">
        <f t="shared" si="31"/>
        <v>468</v>
      </c>
      <c r="L112" s="330"/>
      <c r="M112" s="184"/>
      <c r="N112" s="184"/>
      <c r="O112" s="184"/>
      <c r="P112" s="184"/>
      <c r="Q112" s="184"/>
      <c r="R112" s="184"/>
    </row>
    <row r="113" spans="1:18" s="205" customFormat="1" ht="15" customHeight="1" x14ac:dyDescent="0.25">
      <c r="A113" s="476" t="s">
        <v>204</v>
      </c>
      <c r="B113" s="477"/>
      <c r="C113" s="478" t="s">
        <v>205</v>
      </c>
      <c r="D113" s="479"/>
      <c r="E113" s="394">
        <v>36</v>
      </c>
      <c r="F113" s="394" t="s">
        <v>48</v>
      </c>
      <c r="G113" s="192">
        <v>42</v>
      </c>
      <c r="H113" s="394">
        <f t="shared" si="32"/>
        <v>1</v>
      </c>
      <c r="I113" s="192">
        <f t="shared" si="29"/>
        <v>42</v>
      </c>
      <c r="J113" s="192">
        <f>$K$2</f>
        <v>0</v>
      </c>
      <c r="K113" s="192">
        <f t="shared" si="31"/>
        <v>42</v>
      </c>
      <c r="L113" s="330"/>
      <c r="M113" s="184"/>
      <c r="N113" s="184"/>
      <c r="O113" s="184"/>
      <c r="P113" s="184"/>
      <c r="Q113" s="184"/>
      <c r="R113" s="184"/>
    </row>
    <row r="114" spans="1:18" s="205" customFormat="1" x14ac:dyDescent="0.25">
      <c r="A114" s="476" t="s">
        <v>168</v>
      </c>
      <c r="B114" s="477"/>
      <c r="C114" s="478" t="s">
        <v>169</v>
      </c>
      <c r="D114" s="479"/>
      <c r="E114" s="394" t="s">
        <v>43</v>
      </c>
      <c r="F114" s="394">
        <v>14</v>
      </c>
      <c r="G114" s="192">
        <v>1500</v>
      </c>
      <c r="H114" s="394">
        <f t="shared" si="32"/>
        <v>1</v>
      </c>
      <c r="I114" s="192">
        <f t="shared" si="29"/>
        <v>1500</v>
      </c>
      <c r="J114" s="192">
        <f t="shared" ref="J114" si="34">K$1</f>
        <v>0</v>
      </c>
      <c r="K114" s="192">
        <f t="shared" si="31"/>
        <v>1500</v>
      </c>
      <c r="L114" s="330"/>
      <c r="M114" s="184"/>
      <c r="N114" s="184"/>
      <c r="O114" s="184"/>
      <c r="P114" s="184"/>
      <c r="Q114" s="184"/>
      <c r="R114" s="184"/>
    </row>
    <row r="115" spans="1:18" s="176" customFormat="1" x14ac:dyDescent="0.25">
      <c r="A115" s="476" t="s">
        <v>170</v>
      </c>
      <c r="B115" s="477"/>
      <c r="C115" s="478" t="s">
        <v>171</v>
      </c>
      <c r="D115" s="479"/>
      <c r="E115" s="394">
        <v>36</v>
      </c>
      <c r="F115" s="394" t="s">
        <v>48</v>
      </c>
      <c r="G115" s="192">
        <v>259</v>
      </c>
      <c r="H115" s="394">
        <f t="shared" si="32"/>
        <v>1</v>
      </c>
      <c r="I115" s="192">
        <f t="shared" si="29"/>
        <v>259</v>
      </c>
      <c r="J115" s="192">
        <f>$K$2</f>
        <v>0</v>
      </c>
      <c r="K115" s="192">
        <f t="shared" si="31"/>
        <v>259</v>
      </c>
      <c r="M115" s="185"/>
      <c r="N115" s="185"/>
      <c r="O115" s="185"/>
      <c r="P115" s="185"/>
      <c r="Q115" s="185"/>
      <c r="R115" s="185"/>
    </row>
    <row r="116" spans="1:18" s="205" customFormat="1" x14ac:dyDescent="0.25">
      <c r="A116" s="476" t="s">
        <v>172</v>
      </c>
      <c r="B116" s="477"/>
      <c r="C116" s="478" t="s">
        <v>173</v>
      </c>
      <c r="D116" s="479"/>
      <c r="E116" s="394" t="s">
        <v>43</v>
      </c>
      <c r="F116" s="394">
        <v>14</v>
      </c>
      <c r="G116" s="192">
        <v>99</v>
      </c>
      <c r="H116" s="394">
        <f t="shared" si="32"/>
        <v>1</v>
      </c>
      <c r="I116" s="192">
        <f t="shared" si="29"/>
        <v>99</v>
      </c>
      <c r="J116" s="192">
        <f t="shared" ref="J116:J134" si="35">K$1</f>
        <v>0</v>
      </c>
      <c r="K116" s="192">
        <f t="shared" si="31"/>
        <v>99</v>
      </c>
      <c r="L116" s="330"/>
      <c r="M116" s="184"/>
      <c r="N116" s="184"/>
      <c r="O116" s="184"/>
      <c r="P116" s="184"/>
      <c r="Q116" s="184"/>
      <c r="R116" s="184"/>
    </row>
    <row r="117" spans="1:18" s="205" customFormat="1" x14ac:dyDescent="0.25">
      <c r="A117" s="476" t="s">
        <v>206</v>
      </c>
      <c r="B117" s="477"/>
      <c r="C117" s="478" t="s">
        <v>207</v>
      </c>
      <c r="D117" s="479"/>
      <c r="E117" s="394" t="s">
        <v>43</v>
      </c>
      <c r="F117" s="394">
        <v>14</v>
      </c>
      <c r="G117" s="192">
        <v>499</v>
      </c>
      <c r="H117" s="394">
        <f t="shared" si="32"/>
        <v>1</v>
      </c>
      <c r="I117" s="192">
        <f t="shared" si="29"/>
        <v>499</v>
      </c>
      <c r="J117" s="192">
        <f t="shared" si="35"/>
        <v>0</v>
      </c>
      <c r="K117" s="192">
        <f t="shared" si="31"/>
        <v>499</v>
      </c>
      <c r="L117" s="330"/>
      <c r="M117" s="184"/>
      <c r="N117" s="184"/>
      <c r="O117" s="184"/>
      <c r="P117" s="184"/>
      <c r="Q117" s="184"/>
      <c r="R117" s="184"/>
    </row>
    <row r="118" spans="1:18" s="205" customFormat="1" x14ac:dyDescent="0.25">
      <c r="A118" s="476" t="s">
        <v>208</v>
      </c>
      <c r="B118" s="477"/>
      <c r="C118" s="478" t="s">
        <v>209</v>
      </c>
      <c r="D118" s="479"/>
      <c r="E118" s="394" t="s">
        <v>43</v>
      </c>
      <c r="F118" s="394">
        <v>14</v>
      </c>
      <c r="G118" s="192">
        <v>0</v>
      </c>
      <c r="H118" s="394">
        <f t="shared" si="32"/>
        <v>1</v>
      </c>
      <c r="I118" s="192">
        <f t="shared" si="29"/>
        <v>0</v>
      </c>
      <c r="J118" s="192">
        <f t="shared" si="35"/>
        <v>0</v>
      </c>
      <c r="K118" s="192">
        <f t="shared" si="31"/>
        <v>0</v>
      </c>
      <c r="L118" s="330"/>
      <c r="M118" s="184"/>
      <c r="N118" s="184"/>
      <c r="O118" s="184"/>
      <c r="P118" s="184"/>
      <c r="Q118" s="184"/>
      <c r="R118" s="184"/>
    </row>
    <row r="119" spans="1:18" s="205" customFormat="1" x14ac:dyDescent="0.25">
      <c r="A119" s="476" t="s">
        <v>210</v>
      </c>
      <c r="B119" s="477"/>
      <c r="C119" s="478" t="s">
        <v>211</v>
      </c>
      <c r="D119" s="479"/>
      <c r="E119" s="394" t="s">
        <v>43</v>
      </c>
      <c r="F119" s="394">
        <v>14</v>
      </c>
      <c r="G119" s="192">
        <v>0</v>
      </c>
      <c r="H119" s="394">
        <f t="shared" si="32"/>
        <v>1</v>
      </c>
      <c r="I119" s="192">
        <f t="shared" si="29"/>
        <v>0</v>
      </c>
      <c r="J119" s="192">
        <f t="shared" si="35"/>
        <v>0</v>
      </c>
      <c r="K119" s="192">
        <f t="shared" si="31"/>
        <v>0</v>
      </c>
      <c r="L119" s="330"/>
      <c r="M119" s="184"/>
      <c r="N119" s="184"/>
      <c r="O119" s="184"/>
      <c r="P119" s="184"/>
      <c r="Q119" s="184"/>
      <c r="R119" s="184"/>
    </row>
    <row r="120" spans="1:18" s="205" customFormat="1" x14ac:dyDescent="0.25">
      <c r="A120" s="476" t="s">
        <v>212</v>
      </c>
      <c r="B120" s="477"/>
      <c r="C120" s="478" t="s">
        <v>213</v>
      </c>
      <c r="D120" s="479"/>
      <c r="E120" s="394" t="s">
        <v>43</v>
      </c>
      <c r="F120" s="394">
        <v>14</v>
      </c>
      <c r="G120" s="192">
        <v>0</v>
      </c>
      <c r="H120" s="394">
        <f t="shared" si="32"/>
        <v>1</v>
      </c>
      <c r="I120" s="192">
        <f t="shared" si="29"/>
        <v>0</v>
      </c>
      <c r="J120" s="192">
        <f t="shared" si="35"/>
        <v>0</v>
      </c>
      <c r="K120" s="192">
        <f t="shared" si="31"/>
        <v>0</v>
      </c>
      <c r="L120" s="330"/>
      <c r="M120" s="184"/>
      <c r="N120" s="184"/>
      <c r="O120" s="184"/>
      <c r="P120" s="184"/>
      <c r="Q120" s="184"/>
      <c r="R120" s="184"/>
    </row>
    <row r="121" spans="1:18" s="205" customFormat="1" x14ac:dyDescent="0.25">
      <c r="A121" s="476" t="s">
        <v>214</v>
      </c>
      <c r="B121" s="477"/>
      <c r="C121" s="478" t="s">
        <v>215</v>
      </c>
      <c r="D121" s="479"/>
      <c r="E121" s="394" t="s">
        <v>43</v>
      </c>
      <c r="F121" s="394">
        <v>14</v>
      </c>
      <c r="G121" s="192">
        <v>0</v>
      </c>
      <c r="H121" s="394">
        <f t="shared" si="32"/>
        <v>1</v>
      </c>
      <c r="I121" s="192">
        <f t="shared" si="29"/>
        <v>0</v>
      </c>
      <c r="J121" s="192">
        <f t="shared" si="35"/>
        <v>0</v>
      </c>
      <c r="K121" s="192">
        <f t="shared" si="31"/>
        <v>0</v>
      </c>
      <c r="L121" s="330"/>
      <c r="M121" s="184"/>
      <c r="N121" s="184"/>
      <c r="O121" s="184"/>
      <c r="P121" s="184"/>
      <c r="Q121" s="184"/>
      <c r="R121" s="184"/>
    </row>
    <row r="122" spans="1:18" s="205" customFormat="1" x14ac:dyDescent="0.25">
      <c r="A122" s="476" t="s">
        <v>216</v>
      </c>
      <c r="B122" s="477"/>
      <c r="C122" s="478" t="s">
        <v>217</v>
      </c>
      <c r="D122" s="479"/>
      <c r="E122" s="394" t="s">
        <v>43</v>
      </c>
      <c r="F122" s="394">
        <v>14</v>
      </c>
      <c r="G122" s="192">
        <v>0</v>
      </c>
      <c r="H122" s="394">
        <f t="shared" si="32"/>
        <v>1</v>
      </c>
      <c r="I122" s="192">
        <f t="shared" si="29"/>
        <v>0</v>
      </c>
      <c r="J122" s="192">
        <f t="shared" si="35"/>
        <v>0</v>
      </c>
      <c r="K122" s="192">
        <f t="shared" si="31"/>
        <v>0</v>
      </c>
      <c r="L122" s="330"/>
      <c r="M122" s="184"/>
      <c r="N122" s="184"/>
      <c r="O122" s="184"/>
      <c r="P122" s="184"/>
      <c r="Q122" s="184"/>
      <c r="R122" s="184"/>
    </row>
    <row r="123" spans="1:18" s="205" customFormat="1" x14ac:dyDescent="0.25">
      <c r="A123" s="476" t="s">
        <v>164</v>
      </c>
      <c r="B123" s="477"/>
      <c r="C123" s="478" t="s">
        <v>165</v>
      </c>
      <c r="D123" s="479"/>
      <c r="E123" s="394" t="s">
        <v>43</v>
      </c>
      <c r="F123" s="394">
        <v>14</v>
      </c>
      <c r="G123" s="192">
        <v>0</v>
      </c>
      <c r="H123" s="394">
        <f t="shared" si="32"/>
        <v>1</v>
      </c>
      <c r="I123" s="192">
        <f t="shared" si="29"/>
        <v>0</v>
      </c>
      <c r="J123" s="192">
        <f t="shared" si="35"/>
        <v>0</v>
      </c>
      <c r="K123" s="192">
        <f t="shared" si="31"/>
        <v>0</v>
      </c>
      <c r="L123" s="330"/>
      <c r="M123" s="184"/>
      <c r="N123" s="184"/>
      <c r="O123" s="184"/>
      <c r="P123" s="184"/>
      <c r="Q123" s="184"/>
      <c r="R123" s="184"/>
    </row>
    <row r="124" spans="1:18" s="205" customFormat="1" x14ac:dyDescent="0.25">
      <c r="A124" s="476" t="s">
        <v>218</v>
      </c>
      <c r="B124" s="477"/>
      <c r="C124" s="478" t="s">
        <v>219</v>
      </c>
      <c r="D124" s="479"/>
      <c r="E124" s="394" t="s">
        <v>43</v>
      </c>
      <c r="F124" s="394">
        <v>14</v>
      </c>
      <c r="G124" s="192">
        <v>0</v>
      </c>
      <c r="H124" s="394">
        <f t="shared" si="32"/>
        <v>1</v>
      </c>
      <c r="I124" s="192">
        <f t="shared" si="29"/>
        <v>0</v>
      </c>
      <c r="J124" s="192">
        <f t="shared" si="35"/>
        <v>0</v>
      </c>
      <c r="K124" s="192">
        <f t="shared" si="31"/>
        <v>0</v>
      </c>
      <c r="L124" s="330"/>
      <c r="M124" s="184"/>
      <c r="N124" s="184"/>
      <c r="O124" s="184"/>
      <c r="P124" s="184"/>
      <c r="Q124" s="184"/>
      <c r="R124" s="184"/>
    </row>
    <row r="125" spans="1:18" s="205" customFormat="1" x14ac:dyDescent="0.25">
      <c r="A125" s="476" t="s">
        <v>220</v>
      </c>
      <c r="B125" s="477"/>
      <c r="C125" s="478" t="s">
        <v>221</v>
      </c>
      <c r="D125" s="479"/>
      <c r="E125" s="394" t="s">
        <v>43</v>
      </c>
      <c r="F125" s="394">
        <v>14</v>
      </c>
      <c r="G125" s="192">
        <v>0</v>
      </c>
      <c r="H125" s="394">
        <f t="shared" si="32"/>
        <v>1</v>
      </c>
      <c r="I125" s="192">
        <f t="shared" si="29"/>
        <v>0</v>
      </c>
      <c r="J125" s="192">
        <f t="shared" si="35"/>
        <v>0</v>
      </c>
      <c r="K125" s="192">
        <f t="shared" si="31"/>
        <v>0</v>
      </c>
      <c r="L125" s="330"/>
      <c r="M125" s="184"/>
      <c r="N125" s="184"/>
      <c r="O125" s="184"/>
      <c r="P125" s="184"/>
      <c r="Q125" s="184"/>
      <c r="R125" s="184"/>
    </row>
    <row r="126" spans="1:18" s="205" customFormat="1" x14ac:dyDescent="0.25">
      <c r="A126" s="476" t="s">
        <v>222</v>
      </c>
      <c r="B126" s="477"/>
      <c r="C126" s="478" t="s">
        <v>223</v>
      </c>
      <c r="D126" s="479"/>
      <c r="E126" s="394" t="s">
        <v>43</v>
      </c>
      <c r="F126" s="394">
        <v>14</v>
      </c>
      <c r="G126" s="192">
        <v>0</v>
      </c>
      <c r="H126" s="394">
        <f t="shared" si="32"/>
        <v>1</v>
      </c>
      <c r="I126" s="192">
        <f t="shared" si="29"/>
        <v>0</v>
      </c>
      <c r="J126" s="192">
        <f t="shared" si="35"/>
        <v>0</v>
      </c>
      <c r="K126" s="192">
        <f t="shared" si="31"/>
        <v>0</v>
      </c>
      <c r="L126" s="330"/>
      <c r="M126" s="184"/>
      <c r="N126" s="184"/>
      <c r="O126" s="184"/>
      <c r="P126" s="184"/>
      <c r="Q126" s="184"/>
      <c r="R126" s="184"/>
    </row>
    <row r="127" spans="1:18" s="205" customFormat="1" x14ac:dyDescent="0.25">
      <c r="A127" s="476" t="s">
        <v>224</v>
      </c>
      <c r="B127" s="477"/>
      <c r="C127" s="478" t="s">
        <v>225</v>
      </c>
      <c r="D127" s="479"/>
      <c r="E127" s="394" t="s">
        <v>43</v>
      </c>
      <c r="F127" s="394">
        <v>14</v>
      </c>
      <c r="G127" s="192">
        <v>0</v>
      </c>
      <c r="H127" s="394">
        <f t="shared" si="32"/>
        <v>1</v>
      </c>
      <c r="I127" s="192">
        <f t="shared" si="29"/>
        <v>0</v>
      </c>
      <c r="J127" s="192">
        <f t="shared" si="35"/>
        <v>0</v>
      </c>
      <c r="K127" s="192">
        <f t="shared" si="31"/>
        <v>0</v>
      </c>
      <c r="L127" s="330"/>
      <c r="M127" s="184"/>
      <c r="N127" s="184"/>
      <c r="O127" s="184"/>
      <c r="P127" s="184"/>
      <c r="Q127" s="184"/>
      <c r="R127" s="184"/>
    </row>
    <row r="128" spans="1:18" s="205" customFormat="1" x14ac:dyDescent="0.25">
      <c r="A128" s="476" t="s">
        <v>226</v>
      </c>
      <c r="B128" s="477"/>
      <c r="C128" s="478" t="s">
        <v>227</v>
      </c>
      <c r="D128" s="479"/>
      <c r="E128" s="394" t="s">
        <v>43</v>
      </c>
      <c r="F128" s="394">
        <v>14</v>
      </c>
      <c r="G128" s="192">
        <v>0</v>
      </c>
      <c r="H128" s="394">
        <f t="shared" si="32"/>
        <v>1</v>
      </c>
      <c r="I128" s="192">
        <f t="shared" si="29"/>
        <v>0</v>
      </c>
      <c r="J128" s="192">
        <f t="shared" si="35"/>
        <v>0</v>
      </c>
      <c r="K128" s="192">
        <f t="shared" si="31"/>
        <v>0</v>
      </c>
      <c r="L128" s="330"/>
      <c r="M128" s="184"/>
      <c r="N128" s="184"/>
      <c r="O128" s="184"/>
      <c r="P128" s="184"/>
      <c r="Q128" s="184"/>
      <c r="R128" s="184"/>
    </row>
    <row r="129" spans="1:18" s="205" customFormat="1" x14ac:dyDescent="0.25">
      <c r="A129" s="476" t="s">
        <v>176</v>
      </c>
      <c r="B129" s="477"/>
      <c r="C129" s="478" t="s">
        <v>177</v>
      </c>
      <c r="D129" s="479"/>
      <c r="E129" s="394" t="s">
        <v>43</v>
      </c>
      <c r="F129" s="394">
        <v>21</v>
      </c>
      <c r="G129" s="192">
        <v>0</v>
      </c>
      <c r="H129" s="394">
        <f t="shared" si="32"/>
        <v>1</v>
      </c>
      <c r="I129" s="192">
        <f t="shared" si="29"/>
        <v>0</v>
      </c>
      <c r="J129" s="192">
        <f t="shared" si="35"/>
        <v>0</v>
      </c>
      <c r="K129" s="192">
        <f t="shared" si="31"/>
        <v>0</v>
      </c>
      <c r="L129" s="330"/>
      <c r="M129" s="184"/>
      <c r="N129" s="184"/>
      <c r="O129" s="184"/>
      <c r="P129" s="184"/>
      <c r="Q129" s="184"/>
      <c r="R129" s="184"/>
    </row>
    <row r="130" spans="1:18" s="205" customFormat="1" x14ac:dyDescent="0.25">
      <c r="A130" s="476" t="s">
        <v>190</v>
      </c>
      <c r="B130" s="477"/>
      <c r="C130" s="478" t="s">
        <v>191</v>
      </c>
      <c r="D130" s="479"/>
      <c r="E130" s="394" t="s">
        <v>43</v>
      </c>
      <c r="F130" s="394">
        <v>21</v>
      </c>
      <c r="G130" s="192">
        <v>0</v>
      </c>
      <c r="H130" s="394">
        <f t="shared" si="32"/>
        <v>1</v>
      </c>
      <c r="I130" s="192">
        <f t="shared" si="29"/>
        <v>0</v>
      </c>
      <c r="J130" s="192">
        <f t="shared" si="35"/>
        <v>0</v>
      </c>
      <c r="K130" s="192">
        <f t="shared" si="31"/>
        <v>0</v>
      </c>
      <c r="L130" s="330"/>
      <c r="M130" s="184"/>
      <c r="N130" s="184"/>
      <c r="O130" s="184"/>
      <c r="P130" s="184"/>
      <c r="Q130" s="184"/>
      <c r="R130" s="184"/>
    </row>
    <row r="131" spans="1:18" s="205" customFormat="1" x14ac:dyDescent="0.25">
      <c r="A131" s="476" t="s">
        <v>228</v>
      </c>
      <c r="B131" s="477"/>
      <c r="C131" s="478" t="s">
        <v>229</v>
      </c>
      <c r="D131" s="479"/>
      <c r="E131" s="394" t="s">
        <v>43</v>
      </c>
      <c r="F131" s="394">
        <v>14</v>
      </c>
      <c r="G131" s="192">
        <v>0</v>
      </c>
      <c r="H131" s="394">
        <f>H130*2</f>
        <v>2</v>
      </c>
      <c r="I131" s="192">
        <f t="shared" si="29"/>
        <v>0</v>
      </c>
      <c r="J131" s="192">
        <f t="shared" si="35"/>
        <v>0</v>
      </c>
      <c r="K131" s="192">
        <f t="shared" si="31"/>
        <v>0</v>
      </c>
      <c r="L131" s="330"/>
      <c r="M131" s="184"/>
      <c r="N131" s="184"/>
      <c r="O131" s="184"/>
      <c r="P131" s="184"/>
      <c r="Q131" s="184"/>
      <c r="R131" s="184"/>
    </row>
    <row r="132" spans="1:18" s="205" customFormat="1" x14ac:dyDescent="0.25">
      <c r="A132" s="476" t="s">
        <v>230</v>
      </c>
      <c r="B132" s="477"/>
      <c r="C132" s="478" t="s">
        <v>231</v>
      </c>
      <c r="D132" s="479"/>
      <c r="E132" s="394" t="s">
        <v>43</v>
      </c>
      <c r="F132" s="394">
        <v>14</v>
      </c>
      <c r="G132" s="192">
        <v>0</v>
      </c>
      <c r="H132" s="394">
        <f>H109</f>
        <v>1</v>
      </c>
      <c r="I132" s="192">
        <f t="shared" si="29"/>
        <v>0</v>
      </c>
      <c r="J132" s="192">
        <f t="shared" si="35"/>
        <v>0</v>
      </c>
      <c r="K132" s="192">
        <f t="shared" si="31"/>
        <v>0</v>
      </c>
      <c r="L132" s="330"/>
      <c r="M132" s="184"/>
      <c r="N132" s="184"/>
      <c r="O132" s="184"/>
      <c r="P132" s="184"/>
      <c r="Q132" s="184"/>
      <c r="R132" s="184"/>
    </row>
    <row r="133" spans="1:18" s="205" customFormat="1" x14ac:dyDescent="0.25">
      <c r="A133" s="476" t="s">
        <v>232</v>
      </c>
      <c r="B133" s="477"/>
      <c r="C133" s="478" t="s">
        <v>233</v>
      </c>
      <c r="D133" s="479"/>
      <c r="E133" s="394" t="s">
        <v>43</v>
      </c>
      <c r="F133" s="394">
        <v>14</v>
      </c>
      <c r="G133" s="192">
        <v>0</v>
      </c>
      <c r="H133" s="394">
        <f t="shared" si="32"/>
        <v>1</v>
      </c>
      <c r="I133" s="192">
        <f t="shared" si="29"/>
        <v>0</v>
      </c>
      <c r="J133" s="192">
        <f t="shared" si="35"/>
        <v>0</v>
      </c>
      <c r="K133" s="192">
        <f t="shared" si="31"/>
        <v>0</v>
      </c>
      <c r="L133" s="330"/>
      <c r="M133" s="184"/>
      <c r="N133" s="184"/>
      <c r="O133" s="184"/>
      <c r="P133" s="184"/>
      <c r="Q133" s="184"/>
      <c r="R133" s="184"/>
    </row>
    <row r="134" spans="1:18" s="205" customFormat="1" x14ac:dyDescent="0.25">
      <c r="A134" s="476" t="s">
        <v>234</v>
      </c>
      <c r="B134" s="477"/>
      <c r="C134" s="478" t="s">
        <v>235</v>
      </c>
      <c r="D134" s="479"/>
      <c r="E134" s="394" t="s">
        <v>43</v>
      </c>
      <c r="F134" s="394">
        <v>14</v>
      </c>
      <c r="G134" s="192">
        <v>0</v>
      </c>
      <c r="H134" s="394">
        <f t="shared" si="32"/>
        <v>1</v>
      </c>
      <c r="I134" s="192">
        <f t="shared" si="29"/>
        <v>0</v>
      </c>
      <c r="J134" s="192">
        <f t="shared" si="35"/>
        <v>0</v>
      </c>
      <c r="K134" s="192">
        <f t="shared" si="31"/>
        <v>0</v>
      </c>
      <c r="L134" s="330"/>
      <c r="M134" s="184"/>
      <c r="N134" s="184"/>
      <c r="O134" s="184"/>
      <c r="P134" s="184"/>
      <c r="Q134" s="184"/>
      <c r="R134" s="184"/>
    </row>
    <row r="135" spans="1:18" s="205" customFormat="1" x14ac:dyDescent="0.25">
      <c r="A135" s="452"/>
      <c r="B135" s="453"/>
      <c r="C135" s="454"/>
      <c r="D135" s="453"/>
      <c r="E135" s="193"/>
      <c r="F135" s="193"/>
      <c r="G135" s="194"/>
      <c r="H135" s="193"/>
      <c r="I135" s="194"/>
      <c r="J135" s="194"/>
      <c r="K135" s="175"/>
      <c r="L135" s="330"/>
      <c r="M135" s="184"/>
      <c r="N135" s="184"/>
      <c r="O135" s="184"/>
      <c r="P135" s="184"/>
      <c r="Q135" s="184"/>
      <c r="R135" s="184"/>
    </row>
    <row r="136" spans="1:18" s="176" customFormat="1" x14ac:dyDescent="0.25">
      <c r="A136" s="195" t="s">
        <v>236</v>
      </c>
      <c r="B136" s="391"/>
      <c r="C136" s="390"/>
      <c r="D136" s="391"/>
      <c r="E136" s="451"/>
      <c r="F136" s="451"/>
      <c r="G136" s="451"/>
      <c r="H136" s="451"/>
      <c r="I136" s="451"/>
      <c r="J136" s="451"/>
      <c r="K136" s="378"/>
      <c r="M136" s="185"/>
      <c r="N136" s="185"/>
      <c r="O136" s="185"/>
      <c r="P136" s="185"/>
      <c r="Q136" s="185"/>
      <c r="R136" s="185"/>
    </row>
    <row r="137" spans="1:18" s="176" customFormat="1" x14ac:dyDescent="0.25">
      <c r="A137" s="456" t="s">
        <v>237</v>
      </c>
      <c r="B137" s="451"/>
      <c r="C137" s="451" t="s">
        <v>203</v>
      </c>
      <c r="D137" s="451"/>
      <c r="E137" s="178" t="s">
        <v>43</v>
      </c>
      <c r="F137" s="178">
        <v>14</v>
      </c>
      <c r="G137" s="179">
        <v>468</v>
      </c>
      <c r="H137" s="180">
        <v>1</v>
      </c>
      <c r="I137" s="179">
        <f t="shared" ref="I137:I143" si="36">ROUND(G137-((G137*J137)/100),2)</f>
        <v>468</v>
      </c>
      <c r="J137" s="179">
        <f t="shared" ref="J137" si="37">K$1</f>
        <v>0</v>
      </c>
      <c r="K137" s="179">
        <f t="shared" ref="K137:K143" si="38">ROUND((H137*I137),2)</f>
        <v>468</v>
      </c>
      <c r="M137" s="185"/>
      <c r="N137" s="185"/>
      <c r="O137" s="185"/>
      <c r="P137" s="185"/>
      <c r="Q137" s="185"/>
      <c r="R137" s="185"/>
    </row>
    <row r="138" spans="1:18" s="205" customFormat="1" x14ac:dyDescent="0.25">
      <c r="A138" s="480" t="s">
        <v>204</v>
      </c>
      <c r="B138" s="481"/>
      <c r="C138" s="450" t="s">
        <v>205</v>
      </c>
      <c r="D138" s="450"/>
      <c r="E138" s="394">
        <v>36</v>
      </c>
      <c r="F138" s="394" t="s">
        <v>48</v>
      </c>
      <c r="G138" s="192">
        <v>42</v>
      </c>
      <c r="H138" s="394">
        <f>H137</f>
        <v>1</v>
      </c>
      <c r="I138" s="192">
        <f t="shared" si="36"/>
        <v>42</v>
      </c>
      <c r="J138" s="192">
        <f>$K$2</f>
        <v>0</v>
      </c>
      <c r="K138" s="192">
        <f t="shared" si="38"/>
        <v>42</v>
      </c>
      <c r="L138" s="330"/>
      <c r="M138" s="184"/>
      <c r="N138" s="184"/>
      <c r="O138" s="184"/>
      <c r="P138" s="184"/>
      <c r="Q138" s="184"/>
      <c r="R138" s="184"/>
    </row>
    <row r="139" spans="1:18" s="205" customFormat="1" x14ac:dyDescent="0.25">
      <c r="A139" s="392" t="s">
        <v>238</v>
      </c>
      <c r="B139" s="181"/>
      <c r="C139" s="390" t="s">
        <v>239</v>
      </c>
      <c r="D139" s="391"/>
      <c r="E139" s="178" t="s">
        <v>43</v>
      </c>
      <c r="F139" s="178">
        <v>14</v>
      </c>
      <c r="G139" s="179">
        <v>30</v>
      </c>
      <c r="H139" s="180">
        <f>H137</f>
        <v>1</v>
      </c>
      <c r="I139" s="179">
        <f t="shared" si="36"/>
        <v>30</v>
      </c>
      <c r="J139" s="179">
        <f t="shared" ref="J139:J143" si="39">K$1</f>
        <v>0</v>
      </c>
      <c r="K139" s="179">
        <f t="shared" si="38"/>
        <v>30</v>
      </c>
      <c r="L139" s="330"/>
      <c r="M139" s="184"/>
      <c r="N139" s="184"/>
      <c r="O139" s="184"/>
      <c r="P139" s="184"/>
      <c r="Q139" s="184"/>
      <c r="R139" s="184"/>
    </row>
    <row r="140" spans="1:18" s="205" customFormat="1" x14ac:dyDescent="0.25">
      <c r="A140" s="483" t="s">
        <v>240</v>
      </c>
      <c r="B140" s="484"/>
      <c r="C140" s="451" t="s">
        <v>241</v>
      </c>
      <c r="D140" s="451"/>
      <c r="E140" s="197" t="s">
        <v>43</v>
      </c>
      <c r="F140" s="178">
        <v>14</v>
      </c>
      <c r="G140" s="179">
        <v>676</v>
      </c>
      <c r="H140" s="178">
        <v>0</v>
      </c>
      <c r="I140" s="179">
        <f t="shared" si="36"/>
        <v>676</v>
      </c>
      <c r="J140" s="179">
        <f t="shared" si="39"/>
        <v>0</v>
      </c>
      <c r="K140" s="179">
        <f t="shared" si="38"/>
        <v>0</v>
      </c>
      <c r="L140" s="330"/>
      <c r="M140" s="184"/>
      <c r="N140" s="184"/>
      <c r="O140" s="184"/>
      <c r="P140" s="184"/>
      <c r="Q140" s="184"/>
      <c r="R140" s="184"/>
    </row>
    <row r="141" spans="1:18" s="205" customFormat="1" x14ac:dyDescent="0.25">
      <c r="A141" s="450"/>
      <c r="B141" s="450"/>
      <c r="C141" s="450"/>
      <c r="D141" s="450"/>
      <c r="E141" s="394"/>
      <c r="F141" s="394"/>
      <c r="G141" s="192">
        <v>0</v>
      </c>
      <c r="H141" s="394">
        <v>0</v>
      </c>
      <c r="I141" s="192">
        <f t="shared" si="36"/>
        <v>0</v>
      </c>
      <c r="J141" s="192">
        <f t="shared" si="39"/>
        <v>0</v>
      </c>
      <c r="K141" s="192">
        <f t="shared" si="38"/>
        <v>0</v>
      </c>
      <c r="L141" s="330"/>
      <c r="M141" s="184"/>
      <c r="N141" s="184"/>
      <c r="O141" s="184"/>
      <c r="P141" s="184"/>
      <c r="Q141" s="184"/>
      <c r="R141" s="184"/>
    </row>
    <row r="142" spans="1:18" s="205" customFormat="1" x14ac:dyDescent="0.25">
      <c r="A142" s="450"/>
      <c r="B142" s="450"/>
      <c r="C142" s="450"/>
      <c r="D142" s="450"/>
      <c r="E142" s="394"/>
      <c r="F142" s="394"/>
      <c r="G142" s="192">
        <v>0</v>
      </c>
      <c r="H142" s="394">
        <v>0</v>
      </c>
      <c r="I142" s="192">
        <f t="shared" si="36"/>
        <v>0</v>
      </c>
      <c r="J142" s="192">
        <f t="shared" si="39"/>
        <v>0</v>
      </c>
      <c r="K142" s="192">
        <f t="shared" si="38"/>
        <v>0</v>
      </c>
      <c r="L142" s="330"/>
      <c r="M142" s="184"/>
      <c r="N142" s="184"/>
      <c r="O142" s="184"/>
      <c r="P142" s="184"/>
      <c r="Q142" s="184"/>
      <c r="R142" s="184"/>
    </row>
    <row r="143" spans="1:18" s="205" customFormat="1" x14ac:dyDescent="0.25">
      <c r="A143" s="450"/>
      <c r="B143" s="450"/>
      <c r="C143" s="450"/>
      <c r="D143" s="450"/>
      <c r="E143" s="394"/>
      <c r="F143" s="394"/>
      <c r="G143" s="192">
        <v>0</v>
      </c>
      <c r="H143" s="394">
        <v>0</v>
      </c>
      <c r="I143" s="192">
        <f t="shared" si="36"/>
        <v>0</v>
      </c>
      <c r="J143" s="192">
        <f t="shared" si="39"/>
        <v>0</v>
      </c>
      <c r="K143" s="192">
        <f t="shared" si="38"/>
        <v>0</v>
      </c>
      <c r="L143" s="330"/>
      <c r="M143" s="184"/>
      <c r="N143" s="184"/>
      <c r="O143" s="184"/>
      <c r="P143" s="184"/>
      <c r="Q143" s="184"/>
      <c r="R143" s="184"/>
    </row>
    <row r="144" spans="1:18" x14ac:dyDescent="0.25">
      <c r="A144" s="272"/>
      <c r="B144" s="273"/>
      <c r="C144" s="273"/>
      <c r="D144" s="273"/>
      <c r="E144" s="274"/>
      <c r="F144" s="274"/>
      <c r="G144" s="275"/>
      <c r="H144" s="274"/>
      <c r="I144" s="275"/>
      <c r="J144" s="275"/>
      <c r="K144" s="275"/>
      <c r="L144" s="329"/>
      <c r="M144" s="329"/>
      <c r="N144" s="329"/>
      <c r="O144" s="329"/>
      <c r="P144" s="329"/>
      <c r="Q144" s="329"/>
      <c r="R144" s="329"/>
    </row>
    <row r="145" spans="1:18" ht="15.75" x14ac:dyDescent="0.25">
      <c r="A145" s="266" t="s">
        <v>470</v>
      </c>
      <c r="B145" s="273"/>
      <c r="C145" s="273"/>
      <c r="D145" s="273"/>
      <c r="E145" s="274"/>
      <c r="F145" s="274"/>
      <c r="G145" s="275"/>
      <c r="H145" s="274"/>
      <c r="I145" s="275"/>
      <c r="J145" s="275"/>
      <c r="K145" s="275"/>
      <c r="L145" s="329"/>
      <c r="M145" s="329"/>
      <c r="N145" s="329"/>
      <c r="O145" s="329"/>
      <c r="P145" s="329"/>
      <c r="Q145" s="329"/>
      <c r="R145" s="329"/>
    </row>
    <row r="146" spans="1:18" x14ac:dyDescent="0.25">
      <c r="A146" s="265"/>
      <c r="B146" s="273"/>
      <c r="C146" s="273"/>
      <c r="D146" s="273"/>
      <c r="E146" s="274"/>
      <c r="F146" s="274"/>
      <c r="G146" s="275"/>
      <c r="H146" s="274"/>
      <c r="I146" s="275"/>
      <c r="J146" s="275"/>
      <c r="K146" s="275"/>
      <c r="L146" s="329"/>
      <c r="M146" s="329"/>
      <c r="N146" s="329"/>
      <c r="O146" s="329"/>
      <c r="P146" s="329"/>
      <c r="Q146" s="329"/>
      <c r="R146" s="329"/>
    </row>
    <row r="147" spans="1:18" x14ac:dyDescent="0.25">
      <c r="A147" s="253"/>
      <c r="B147" s="535" t="s">
        <v>473</v>
      </c>
      <c r="C147" s="536" t="s">
        <v>39</v>
      </c>
      <c r="D147" s="536" t="s">
        <v>39</v>
      </c>
      <c r="E147" s="536" t="s">
        <v>39</v>
      </c>
      <c r="F147" s="536" t="s">
        <v>39</v>
      </c>
      <c r="G147" s="536" t="s">
        <v>39</v>
      </c>
      <c r="H147" s="536" t="s">
        <v>39</v>
      </c>
      <c r="I147" s="536" t="s">
        <v>39</v>
      </c>
      <c r="J147" s="536" t="s">
        <v>39</v>
      </c>
      <c r="K147" s="225"/>
      <c r="L147" s="203"/>
      <c r="M147" s="204"/>
      <c r="N147" s="204"/>
      <c r="O147" s="204">
        <f>SUM(K148:K269)</f>
        <v>94926.650000000009</v>
      </c>
      <c r="P147" s="204" t="s">
        <v>39</v>
      </c>
      <c r="Q147" s="204" t="s">
        <v>39</v>
      </c>
      <c r="R147" s="204" t="s">
        <v>39</v>
      </c>
    </row>
    <row r="148" spans="1:18" x14ac:dyDescent="0.25">
      <c r="A148" s="552" t="s">
        <v>400</v>
      </c>
      <c r="B148" s="551" t="s">
        <v>39</v>
      </c>
      <c r="C148" s="551" t="s">
        <v>401</v>
      </c>
      <c r="D148" s="551" t="s">
        <v>39</v>
      </c>
      <c r="E148" s="270" t="s">
        <v>43</v>
      </c>
      <c r="F148" s="270">
        <v>0</v>
      </c>
      <c r="G148" s="271">
        <v>0</v>
      </c>
      <c r="H148" s="270">
        <v>1</v>
      </c>
      <c r="I148" s="259">
        <f t="shared" ref="I148:I183" si="40">ROUND(G148-((G148*J148)/100),2)</f>
        <v>0</v>
      </c>
      <c r="J148" s="240">
        <f t="shared" ref="J148:J154" si="41">K$1</f>
        <v>0</v>
      </c>
      <c r="K148" s="240">
        <f t="shared" ref="K148:K183" si="42">H148*I148</f>
        <v>0</v>
      </c>
      <c r="L148" s="329"/>
      <c r="M148" s="329"/>
      <c r="N148" s="329"/>
      <c r="O148" s="329"/>
      <c r="P148" s="329"/>
      <c r="Q148" s="329"/>
      <c r="R148" s="329"/>
    </row>
    <row r="149" spans="1:18" x14ac:dyDescent="0.25">
      <c r="A149" s="550" t="s">
        <v>76</v>
      </c>
      <c r="B149" s="550" t="s">
        <v>39</v>
      </c>
      <c r="C149" s="550" t="s">
        <v>77</v>
      </c>
      <c r="D149" s="550" t="s">
        <v>39</v>
      </c>
      <c r="E149" s="268" t="s">
        <v>43</v>
      </c>
      <c r="F149" s="268">
        <v>0</v>
      </c>
      <c r="G149" s="269">
        <v>10913.5</v>
      </c>
      <c r="H149" s="268">
        <v>1</v>
      </c>
      <c r="I149" s="263">
        <f t="shared" si="40"/>
        <v>10913.5</v>
      </c>
      <c r="J149" s="263">
        <f t="shared" si="41"/>
        <v>0</v>
      </c>
      <c r="K149" s="263">
        <f t="shared" si="42"/>
        <v>10913.5</v>
      </c>
      <c r="L149" s="329"/>
      <c r="M149" s="329"/>
      <c r="N149" s="329"/>
      <c r="O149" s="329"/>
      <c r="P149" s="329"/>
      <c r="Q149" s="329"/>
      <c r="R149" s="329"/>
    </row>
    <row r="150" spans="1:18" x14ac:dyDescent="0.25">
      <c r="A150" s="550" t="s">
        <v>78</v>
      </c>
      <c r="B150" s="550" t="s">
        <v>39</v>
      </c>
      <c r="C150" s="550" t="s">
        <v>79</v>
      </c>
      <c r="D150" s="550" t="s">
        <v>39</v>
      </c>
      <c r="E150" s="268" t="s">
        <v>43</v>
      </c>
      <c r="F150" s="268">
        <v>0</v>
      </c>
      <c r="G150" s="269">
        <v>0</v>
      </c>
      <c r="H150" s="268">
        <v>10</v>
      </c>
      <c r="I150" s="263">
        <f t="shared" si="40"/>
        <v>0</v>
      </c>
      <c r="J150" s="263">
        <f t="shared" si="41"/>
        <v>0</v>
      </c>
      <c r="K150" s="263">
        <f t="shared" si="42"/>
        <v>0</v>
      </c>
      <c r="L150" s="329"/>
      <c r="M150" s="329"/>
      <c r="N150" s="329"/>
      <c r="O150" s="329"/>
      <c r="P150" s="329"/>
      <c r="Q150" s="329"/>
      <c r="R150" s="329"/>
    </row>
    <row r="151" spans="1:18" x14ac:dyDescent="0.25">
      <c r="A151" s="550" t="s">
        <v>80</v>
      </c>
      <c r="B151" s="550" t="s">
        <v>39</v>
      </c>
      <c r="C151" s="550" t="s">
        <v>81</v>
      </c>
      <c r="D151" s="550" t="s">
        <v>39</v>
      </c>
      <c r="E151" s="268" t="s">
        <v>43</v>
      </c>
      <c r="F151" s="268">
        <v>0</v>
      </c>
      <c r="G151" s="269">
        <v>0</v>
      </c>
      <c r="H151" s="268">
        <v>10</v>
      </c>
      <c r="I151" s="263">
        <f t="shared" si="40"/>
        <v>0</v>
      </c>
      <c r="J151" s="263">
        <f t="shared" si="41"/>
        <v>0</v>
      </c>
      <c r="K151" s="263">
        <f t="shared" si="42"/>
        <v>0</v>
      </c>
      <c r="L151" s="329"/>
      <c r="M151" s="329"/>
      <c r="N151" s="329"/>
      <c r="O151" s="329"/>
      <c r="P151" s="329"/>
      <c r="Q151" s="329"/>
      <c r="R151" s="329"/>
    </row>
    <row r="152" spans="1:18" x14ac:dyDescent="0.25">
      <c r="A152" s="550" t="s">
        <v>82</v>
      </c>
      <c r="B152" s="550" t="s">
        <v>39</v>
      </c>
      <c r="C152" s="550" t="s">
        <v>83</v>
      </c>
      <c r="D152" s="550" t="s">
        <v>39</v>
      </c>
      <c r="E152" s="268" t="s">
        <v>43</v>
      </c>
      <c r="F152" s="268">
        <v>0</v>
      </c>
      <c r="G152" s="269">
        <v>0</v>
      </c>
      <c r="H152" s="268">
        <v>10</v>
      </c>
      <c r="I152" s="263">
        <f t="shared" si="40"/>
        <v>0</v>
      </c>
      <c r="J152" s="263">
        <f t="shared" si="41"/>
        <v>0</v>
      </c>
      <c r="K152" s="263">
        <f t="shared" si="42"/>
        <v>0</v>
      </c>
      <c r="L152" s="329"/>
      <c r="M152" s="329"/>
      <c r="N152" s="329"/>
      <c r="O152" s="329"/>
      <c r="P152" s="329"/>
      <c r="Q152" s="329"/>
      <c r="R152" s="329"/>
    </row>
    <row r="153" spans="1:18" x14ac:dyDescent="0.25">
      <c r="A153" s="550" t="s">
        <v>84</v>
      </c>
      <c r="B153" s="550" t="s">
        <v>39</v>
      </c>
      <c r="C153" s="550" t="s">
        <v>85</v>
      </c>
      <c r="D153" s="550" t="s">
        <v>39</v>
      </c>
      <c r="E153" s="268" t="s">
        <v>43</v>
      </c>
      <c r="F153" s="268">
        <v>0</v>
      </c>
      <c r="G153" s="269">
        <v>0</v>
      </c>
      <c r="H153" s="268">
        <v>10</v>
      </c>
      <c r="I153" s="263">
        <f t="shared" si="40"/>
        <v>0</v>
      </c>
      <c r="J153" s="263">
        <f t="shared" si="41"/>
        <v>0</v>
      </c>
      <c r="K153" s="263">
        <f t="shared" si="42"/>
        <v>0</v>
      </c>
      <c r="L153" s="329"/>
      <c r="M153" s="329"/>
      <c r="N153" s="329"/>
      <c r="O153" s="329"/>
      <c r="P153" s="329"/>
      <c r="Q153" s="329"/>
      <c r="R153" s="329"/>
    </row>
    <row r="154" spans="1:18" x14ac:dyDescent="0.25">
      <c r="A154" s="551" t="s">
        <v>402</v>
      </c>
      <c r="B154" s="551" t="s">
        <v>39</v>
      </c>
      <c r="C154" s="551" t="s">
        <v>403</v>
      </c>
      <c r="D154" s="551" t="s">
        <v>39</v>
      </c>
      <c r="E154" s="270" t="s">
        <v>43</v>
      </c>
      <c r="F154" s="270">
        <v>0</v>
      </c>
      <c r="G154" s="271">
        <v>5106.3500000000004</v>
      </c>
      <c r="H154" s="270">
        <v>1</v>
      </c>
      <c r="I154" s="259">
        <f t="shared" si="40"/>
        <v>5106.3500000000004</v>
      </c>
      <c r="J154" s="240">
        <f t="shared" si="41"/>
        <v>0</v>
      </c>
      <c r="K154" s="240">
        <f t="shared" si="42"/>
        <v>5106.3500000000004</v>
      </c>
      <c r="L154" s="329"/>
      <c r="M154" s="329"/>
      <c r="N154" s="329"/>
      <c r="O154" s="329"/>
      <c r="P154" s="329"/>
      <c r="Q154" s="329"/>
      <c r="R154" s="329"/>
    </row>
    <row r="155" spans="1:18" x14ac:dyDescent="0.25">
      <c r="A155" s="551" t="s">
        <v>404</v>
      </c>
      <c r="B155" s="551" t="s">
        <v>39</v>
      </c>
      <c r="C155" s="551" t="s">
        <v>405</v>
      </c>
      <c r="D155" s="551" t="s">
        <v>39</v>
      </c>
      <c r="E155" s="270">
        <v>36</v>
      </c>
      <c r="F155" s="270" t="s">
        <v>48</v>
      </c>
      <c r="G155" s="271">
        <v>2760</v>
      </c>
      <c r="H155" s="270">
        <v>1</v>
      </c>
      <c r="I155" s="259">
        <f t="shared" si="40"/>
        <v>2760</v>
      </c>
      <c r="J155" s="240">
        <f>K$2</f>
        <v>0</v>
      </c>
      <c r="K155" s="240">
        <f t="shared" si="42"/>
        <v>2760</v>
      </c>
      <c r="L155" s="329"/>
      <c r="M155" s="329"/>
      <c r="N155" s="329"/>
      <c r="O155" s="329"/>
      <c r="P155" s="329"/>
      <c r="Q155" s="329"/>
      <c r="R155" s="329"/>
    </row>
    <row r="156" spans="1:18" x14ac:dyDescent="0.25">
      <c r="A156" s="551" t="s">
        <v>49</v>
      </c>
      <c r="B156" s="551" t="s">
        <v>39</v>
      </c>
      <c r="C156" s="551" t="s">
        <v>50</v>
      </c>
      <c r="D156" s="551" t="s">
        <v>39</v>
      </c>
      <c r="E156" s="270" t="s">
        <v>43</v>
      </c>
      <c r="F156" s="270">
        <v>0</v>
      </c>
      <c r="G156" s="271">
        <v>0</v>
      </c>
      <c r="H156" s="270">
        <v>1</v>
      </c>
      <c r="I156" s="259">
        <f t="shared" si="40"/>
        <v>0</v>
      </c>
      <c r="J156" s="240">
        <f t="shared" ref="J156:J171" si="43">K$1</f>
        <v>0</v>
      </c>
      <c r="K156" s="240">
        <f t="shared" si="42"/>
        <v>0</v>
      </c>
      <c r="L156" s="329"/>
      <c r="M156" s="329"/>
      <c r="N156" s="329"/>
      <c r="O156" s="329"/>
      <c r="P156" s="329"/>
      <c r="Q156" s="329"/>
      <c r="R156" s="329"/>
    </row>
    <row r="157" spans="1:18" x14ac:dyDescent="0.25">
      <c r="A157" s="551" t="s">
        <v>51</v>
      </c>
      <c r="B157" s="551" t="s">
        <v>39</v>
      </c>
      <c r="C157" s="551" t="s">
        <v>52</v>
      </c>
      <c r="D157" s="551" t="s">
        <v>39</v>
      </c>
      <c r="E157" s="270" t="s">
        <v>43</v>
      </c>
      <c r="F157" s="270">
        <v>0</v>
      </c>
      <c r="G157" s="271">
        <v>0</v>
      </c>
      <c r="H157" s="270">
        <v>1</v>
      </c>
      <c r="I157" s="259">
        <f t="shared" si="40"/>
        <v>0</v>
      </c>
      <c r="J157" s="240">
        <f t="shared" si="43"/>
        <v>0</v>
      </c>
      <c r="K157" s="240">
        <f t="shared" si="42"/>
        <v>0</v>
      </c>
      <c r="L157" s="329"/>
      <c r="M157" s="329"/>
      <c r="N157" s="329"/>
      <c r="O157" s="329"/>
      <c r="P157" s="329"/>
      <c r="Q157" s="329"/>
      <c r="R157" s="329"/>
    </row>
    <row r="158" spans="1:18" x14ac:dyDescent="0.25">
      <c r="A158" s="551" t="s">
        <v>53</v>
      </c>
      <c r="B158" s="551" t="s">
        <v>39</v>
      </c>
      <c r="C158" s="551" t="s">
        <v>54</v>
      </c>
      <c r="D158" s="551" t="s">
        <v>39</v>
      </c>
      <c r="E158" s="270" t="s">
        <v>43</v>
      </c>
      <c r="F158" s="270">
        <v>0</v>
      </c>
      <c r="G158" s="271">
        <v>0</v>
      </c>
      <c r="H158" s="270">
        <v>1</v>
      </c>
      <c r="I158" s="259">
        <f t="shared" si="40"/>
        <v>0</v>
      </c>
      <c r="J158" s="240">
        <f t="shared" si="43"/>
        <v>0</v>
      </c>
      <c r="K158" s="240">
        <f t="shared" si="42"/>
        <v>0</v>
      </c>
      <c r="L158" s="329"/>
      <c r="M158" s="329"/>
      <c r="N158" s="329"/>
      <c r="O158" s="329"/>
      <c r="P158" s="329"/>
      <c r="Q158" s="329"/>
      <c r="R158" s="329"/>
    </row>
    <row r="159" spans="1:18" x14ac:dyDescent="0.25">
      <c r="A159" s="551" t="s">
        <v>55</v>
      </c>
      <c r="B159" s="551" t="s">
        <v>39</v>
      </c>
      <c r="C159" s="551" t="s">
        <v>56</v>
      </c>
      <c r="D159" s="551" t="s">
        <v>39</v>
      </c>
      <c r="E159" s="270" t="s">
        <v>43</v>
      </c>
      <c r="F159" s="270">
        <v>0</v>
      </c>
      <c r="G159" s="271">
        <v>7296.35</v>
      </c>
      <c r="H159" s="270">
        <v>1</v>
      </c>
      <c r="I159" s="259">
        <f t="shared" si="40"/>
        <v>7296.35</v>
      </c>
      <c r="J159" s="240">
        <f t="shared" si="43"/>
        <v>0</v>
      </c>
      <c r="K159" s="240">
        <f t="shared" si="42"/>
        <v>7296.35</v>
      </c>
      <c r="L159" s="329"/>
      <c r="M159" s="329"/>
      <c r="N159" s="329"/>
      <c r="O159" s="329"/>
      <c r="P159" s="329"/>
      <c r="Q159" s="329"/>
      <c r="R159" s="329"/>
    </row>
    <row r="160" spans="1:18" x14ac:dyDescent="0.25">
      <c r="A160" s="551" t="s">
        <v>57</v>
      </c>
      <c r="B160" s="551" t="s">
        <v>39</v>
      </c>
      <c r="C160" s="551" t="s">
        <v>58</v>
      </c>
      <c r="D160" s="551" t="s">
        <v>39</v>
      </c>
      <c r="E160" s="270" t="s">
        <v>43</v>
      </c>
      <c r="F160" s="270">
        <v>0</v>
      </c>
      <c r="G160" s="271">
        <v>0</v>
      </c>
      <c r="H160" s="270">
        <v>1</v>
      </c>
      <c r="I160" s="259">
        <f t="shared" si="40"/>
        <v>0</v>
      </c>
      <c r="J160" s="240">
        <f t="shared" si="43"/>
        <v>0</v>
      </c>
      <c r="K160" s="240">
        <f t="shared" si="42"/>
        <v>0</v>
      </c>
      <c r="L160" s="329"/>
      <c r="M160" s="329"/>
      <c r="N160" s="329"/>
      <c r="O160" s="329"/>
      <c r="P160" s="329"/>
      <c r="Q160" s="329"/>
      <c r="R160" s="329"/>
    </row>
    <row r="161" spans="1:18" x14ac:dyDescent="0.25">
      <c r="A161" s="551" t="s">
        <v>59</v>
      </c>
      <c r="B161" s="551" t="s">
        <v>39</v>
      </c>
      <c r="C161" s="551" t="s">
        <v>60</v>
      </c>
      <c r="D161" s="551" t="s">
        <v>39</v>
      </c>
      <c r="E161" s="270" t="s">
        <v>43</v>
      </c>
      <c r="F161" s="270">
        <v>0</v>
      </c>
      <c r="G161" s="271">
        <v>0</v>
      </c>
      <c r="H161" s="270">
        <v>1</v>
      </c>
      <c r="I161" s="259">
        <f t="shared" si="40"/>
        <v>0</v>
      </c>
      <c r="J161" s="240">
        <f t="shared" si="43"/>
        <v>0</v>
      </c>
      <c r="K161" s="240">
        <f t="shared" si="42"/>
        <v>0</v>
      </c>
      <c r="L161" s="329"/>
      <c r="M161" s="329"/>
      <c r="N161" s="329"/>
      <c r="O161" s="329"/>
      <c r="P161" s="329"/>
      <c r="Q161" s="329"/>
      <c r="R161" s="329"/>
    </row>
    <row r="162" spans="1:18" x14ac:dyDescent="0.25">
      <c r="A162" s="551" t="s">
        <v>61</v>
      </c>
      <c r="B162" s="551" t="s">
        <v>39</v>
      </c>
      <c r="C162" s="551" t="s">
        <v>62</v>
      </c>
      <c r="D162" s="551" t="s">
        <v>39</v>
      </c>
      <c r="E162" s="270" t="s">
        <v>43</v>
      </c>
      <c r="F162" s="270">
        <v>0</v>
      </c>
      <c r="G162" s="271">
        <v>14596.35</v>
      </c>
      <c r="H162" s="270">
        <v>1</v>
      </c>
      <c r="I162" s="259">
        <f t="shared" si="40"/>
        <v>14596.35</v>
      </c>
      <c r="J162" s="240">
        <f t="shared" si="43"/>
        <v>0</v>
      </c>
      <c r="K162" s="240">
        <f t="shared" si="42"/>
        <v>14596.35</v>
      </c>
      <c r="L162" s="329"/>
      <c r="M162" s="329"/>
      <c r="N162" s="329"/>
      <c r="O162" s="329"/>
      <c r="P162" s="329"/>
      <c r="Q162" s="329"/>
      <c r="R162" s="329"/>
    </row>
    <row r="163" spans="1:18" x14ac:dyDescent="0.25">
      <c r="A163" s="550" t="s">
        <v>63</v>
      </c>
      <c r="B163" s="550" t="s">
        <v>39</v>
      </c>
      <c r="C163" s="550" t="s">
        <v>64</v>
      </c>
      <c r="D163" s="550" t="s">
        <v>39</v>
      </c>
      <c r="E163" s="268" t="s">
        <v>43</v>
      </c>
      <c r="F163" s="268">
        <v>0</v>
      </c>
      <c r="G163" s="269">
        <v>650</v>
      </c>
      <c r="H163" s="268">
        <v>2</v>
      </c>
      <c r="I163" s="263">
        <f t="shared" si="40"/>
        <v>650</v>
      </c>
      <c r="J163" s="263">
        <f t="shared" si="43"/>
        <v>0</v>
      </c>
      <c r="K163" s="263">
        <f t="shared" si="42"/>
        <v>1300</v>
      </c>
      <c r="L163" s="343" t="s">
        <v>474</v>
      </c>
      <c r="M163" s="329"/>
      <c r="N163" s="329"/>
      <c r="O163" s="329"/>
      <c r="P163" s="329"/>
      <c r="Q163" s="329"/>
      <c r="R163" s="329"/>
    </row>
    <row r="164" spans="1:18" x14ac:dyDescent="0.25">
      <c r="A164" s="551" t="s">
        <v>66</v>
      </c>
      <c r="B164" s="551" t="s">
        <v>39</v>
      </c>
      <c r="C164" s="551" t="s">
        <v>67</v>
      </c>
      <c r="D164" s="551" t="s">
        <v>39</v>
      </c>
      <c r="E164" s="270" t="s">
        <v>43</v>
      </c>
      <c r="F164" s="270">
        <v>0</v>
      </c>
      <c r="G164" s="271">
        <v>14596.35</v>
      </c>
      <c r="H164" s="270">
        <v>1</v>
      </c>
      <c r="I164" s="259">
        <f t="shared" si="40"/>
        <v>14596.35</v>
      </c>
      <c r="J164" s="240">
        <f t="shared" si="43"/>
        <v>0</v>
      </c>
      <c r="K164" s="240">
        <f t="shared" si="42"/>
        <v>14596.35</v>
      </c>
      <c r="L164" s="329"/>
      <c r="M164" s="329"/>
      <c r="N164" s="329"/>
      <c r="O164" s="329"/>
      <c r="P164" s="329"/>
      <c r="Q164" s="329"/>
      <c r="R164" s="329"/>
    </row>
    <row r="165" spans="1:18" x14ac:dyDescent="0.25">
      <c r="A165" s="550" t="s">
        <v>68</v>
      </c>
      <c r="B165" s="550" t="s">
        <v>39</v>
      </c>
      <c r="C165" s="550" t="s">
        <v>69</v>
      </c>
      <c r="D165" s="550" t="s">
        <v>39</v>
      </c>
      <c r="E165" s="268" t="s">
        <v>43</v>
      </c>
      <c r="F165" s="268">
        <v>0</v>
      </c>
      <c r="G165" s="269">
        <v>7296.35</v>
      </c>
      <c r="H165" s="268">
        <v>1</v>
      </c>
      <c r="I165" s="263">
        <f t="shared" si="40"/>
        <v>7296.35</v>
      </c>
      <c r="J165" s="263">
        <f t="shared" si="43"/>
        <v>0</v>
      </c>
      <c r="K165" s="263">
        <f t="shared" si="42"/>
        <v>7296.35</v>
      </c>
      <c r="L165" s="329"/>
      <c r="M165" s="329"/>
      <c r="N165" s="329"/>
      <c r="O165" s="329"/>
      <c r="P165" s="329"/>
      <c r="Q165" s="329"/>
      <c r="R165" s="329"/>
    </row>
    <row r="166" spans="1:18" x14ac:dyDescent="0.25">
      <c r="A166" s="550" t="s">
        <v>68</v>
      </c>
      <c r="B166" s="550" t="s">
        <v>39</v>
      </c>
      <c r="C166" s="550" t="s">
        <v>69</v>
      </c>
      <c r="D166" s="550" t="s">
        <v>39</v>
      </c>
      <c r="E166" s="268" t="s">
        <v>43</v>
      </c>
      <c r="F166" s="268">
        <v>0</v>
      </c>
      <c r="G166" s="269">
        <v>7296.35</v>
      </c>
      <c r="H166" s="268">
        <v>1</v>
      </c>
      <c r="I166" s="263">
        <f t="shared" si="40"/>
        <v>7296.35</v>
      </c>
      <c r="J166" s="263">
        <f t="shared" si="43"/>
        <v>0</v>
      </c>
      <c r="K166" s="263">
        <f t="shared" si="42"/>
        <v>7296.35</v>
      </c>
      <c r="L166" s="329"/>
      <c r="M166" s="329"/>
      <c r="N166" s="329"/>
      <c r="O166" s="329"/>
      <c r="P166" s="329"/>
      <c r="Q166" s="329"/>
      <c r="R166" s="329"/>
    </row>
    <row r="167" spans="1:18" x14ac:dyDescent="0.25">
      <c r="A167" s="555" t="s">
        <v>68</v>
      </c>
      <c r="B167" s="555" t="s">
        <v>39</v>
      </c>
      <c r="C167" s="555" t="s">
        <v>69</v>
      </c>
      <c r="D167" s="555" t="s">
        <v>39</v>
      </c>
      <c r="E167" s="319" t="s">
        <v>43</v>
      </c>
      <c r="F167" s="319">
        <v>0</v>
      </c>
      <c r="G167" s="320">
        <v>7296.35</v>
      </c>
      <c r="H167" s="319">
        <v>1</v>
      </c>
      <c r="I167" s="321">
        <f t="shared" si="40"/>
        <v>7296.35</v>
      </c>
      <c r="J167" s="321">
        <f t="shared" si="43"/>
        <v>0</v>
      </c>
      <c r="K167" s="321">
        <f t="shared" si="42"/>
        <v>7296.35</v>
      </c>
      <c r="L167" s="343" t="s">
        <v>70</v>
      </c>
      <c r="M167" s="329"/>
      <c r="N167" s="329"/>
      <c r="O167" s="329"/>
      <c r="P167" s="329"/>
      <c r="Q167" s="329"/>
      <c r="R167" s="329"/>
    </row>
    <row r="168" spans="1:18" x14ac:dyDescent="0.25">
      <c r="A168" s="551" t="s">
        <v>406</v>
      </c>
      <c r="B168" s="551" t="s">
        <v>39</v>
      </c>
      <c r="C168" s="551" t="s">
        <v>407</v>
      </c>
      <c r="D168" s="551" t="s">
        <v>39</v>
      </c>
      <c r="E168" s="270" t="s">
        <v>43</v>
      </c>
      <c r="F168" s="270">
        <v>0</v>
      </c>
      <c r="G168" s="271">
        <v>2916.35</v>
      </c>
      <c r="H168" s="270">
        <v>1</v>
      </c>
      <c r="I168" s="259">
        <f t="shared" si="40"/>
        <v>2916.35</v>
      </c>
      <c r="J168" s="240">
        <f t="shared" si="43"/>
        <v>0</v>
      </c>
      <c r="K168" s="240">
        <f t="shared" si="42"/>
        <v>2916.35</v>
      </c>
      <c r="L168" s="329"/>
      <c r="M168" s="329"/>
      <c r="N168" s="329"/>
      <c r="O168" s="329"/>
      <c r="P168" s="329"/>
      <c r="Q168" s="329"/>
      <c r="R168" s="329"/>
    </row>
    <row r="169" spans="1:18" x14ac:dyDescent="0.25">
      <c r="A169" s="551" t="s">
        <v>73</v>
      </c>
      <c r="B169" s="551" t="s">
        <v>39</v>
      </c>
      <c r="C169" s="551" t="s">
        <v>74</v>
      </c>
      <c r="D169" s="551" t="s">
        <v>39</v>
      </c>
      <c r="E169" s="270" t="s">
        <v>43</v>
      </c>
      <c r="F169" s="270">
        <v>0</v>
      </c>
      <c r="G169" s="271">
        <v>0</v>
      </c>
      <c r="H169" s="270">
        <v>4</v>
      </c>
      <c r="I169" s="259">
        <f t="shared" si="40"/>
        <v>0</v>
      </c>
      <c r="J169" s="240">
        <f t="shared" si="43"/>
        <v>0</v>
      </c>
      <c r="K169" s="240">
        <f t="shared" si="42"/>
        <v>0</v>
      </c>
      <c r="L169" s="329"/>
      <c r="M169" s="329"/>
      <c r="N169" s="329"/>
      <c r="O169" s="329"/>
      <c r="P169" s="329"/>
      <c r="Q169" s="329"/>
      <c r="R169" s="329"/>
    </row>
    <row r="170" spans="1:18" x14ac:dyDescent="0.25">
      <c r="A170" s="551" t="s">
        <v>408</v>
      </c>
      <c r="B170" s="551" t="s">
        <v>39</v>
      </c>
      <c r="C170" s="551" t="s">
        <v>407</v>
      </c>
      <c r="D170" s="551" t="s">
        <v>39</v>
      </c>
      <c r="E170" s="270" t="s">
        <v>43</v>
      </c>
      <c r="F170" s="270">
        <v>0</v>
      </c>
      <c r="G170" s="271">
        <v>2916.35</v>
      </c>
      <c r="H170" s="270">
        <v>1</v>
      </c>
      <c r="I170" s="259">
        <f t="shared" si="40"/>
        <v>2916.35</v>
      </c>
      <c r="J170" s="240">
        <f t="shared" si="43"/>
        <v>0</v>
      </c>
      <c r="K170" s="240">
        <f t="shared" si="42"/>
        <v>2916.35</v>
      </c>
      <c r="L170" s="329"/>
      <c r="M170" s="329"/>
      <c r="N170" s="329"/>
      <c r="O170" s="329"/>
      <c r="P170" s="329"/>
      <c r="Q170" s="329"/>
      <c r="R170" s="329"/>
    </row>
    <row r="171" spans="1:18" x14ac:dyDescent="0.25">
      <c r="A171" s="551" t="s">
        <v>86</v>
      </c>
      <c r="B171" s="551" t="s">
        <v>39</v>
      </c>
      <c r="C171" s="551" t="s">
        <v>87</v>
      </c>
      <c r="D171" s="551" t="s">
        <v>39</v>
      </c>
      <c r="E171" s="270" t="s">
        <v>43</v>
      </c>
      <c r="F171" s="270">
        <v>0</v>
      </c>
      <c r="G171" s="271">
        <v>100</v>
      </c>
      <c r="H171" s="270">
        <v>1</v>
      </c>
      <c r="I171" s="259">
        <f t="shared" si="40"/>
        <v>100</v>
      </c>
      <c r="J171" s="240">
        <f t="shared" si="43"/>
        <v>0</v>
      </c>
      <c r="K171" s="240">
        <f t="shared" si="42"/>
        <v>100</v>
      </c>
      <c r="L171" s="329"/>
      <c r="M171" s="329"/>
      <c r="N171" s="329"/>
      <c r="O171" s="329"/>
      <c r="P171" s="329"/>
      <c r="Q171" s="329"/>
      <c r="R171" s="329"/>
    </row>
    <row r="172" spans="1:18" x14ac:dyDescent="0.25">
      <c r="A172" s="551" t="s">
        <v>88</v>
      </c>
      <c r="B172" s="551" t="s">
        <v>39</v>
      </c>
      <c r="C172" s="551" t="s">
        <v>89</v>
      </c>
      <c r="D172" s="551" t="s">
        <v>39</v>
      </c>
      <c r="E172" s="270">
        <v>36</v>
      </c>
      <c r="F172" s="270" t="s">
        <v>48</v>
      </c>
      <c r="G172" s="271">
        <v>1631</v>
      </c>
      <c r="H172" s="270">
        <v>1</v>
      </c>
      <c r="I172" s="259">
        <f t="shared" si="40"/>
        <v>1631</v>
      </c>
      <c r="J172" s="240">
        <f>K$2</f>
        <v>0</v>
      </c>
      <c r="K172" s="240">
        <f t="shared" si="42"/>
        <v>1631</v>
      </c>
      <c r="L172" s="329"/>
      <c r="M172" s="329"/>
      <c r="N172" s="329"/>
      <c r="O172" s="329"/>
      <c r="P172" s="329"/>
      <c r="Q172" s="329"/>
      <c r="R172" s="329"/>
    </row>
    <row r="173" spans="1:18" x14ac:dyDescent="0.25">
      <c r="A173" s="551" t="s">
        <v>90</v>
      </c>
      <c r="B173" s="551" t="s">
        <v>39</v>
      </c>
      <c r="C173" s="551" t="s">
        <v>91</v>
      </c>
      <c r="D173" s="551" t="s">
        <v>39</v>
      </c>
      <c r="E173" s="270" t="s">
        <v>43</v>
      </c>
      <c r="F173" s="270">
        <v>0</v>
      </c>
      <c r="G173" s="271">
        <v>0</v>
      </c>
      <c r="H173" s="270">
        <v>1</v>
      </c>
      <c r="I173" s="259">
        <f t="shared" si="40"/>
        <v>0</v>
      </c>
      <c r="J173" s="240">
        <f t="shared" ref="J173:J177" si="44">K$1</f>
        <v>0</v>
      </c>
      <c r="K173" s="240">
        <f t="shared" si="42"/>
        <v>0</v>
      </c>
      <c r="L173" s="329"/>
      <c r="M173" s="329"/>
      <c r="N173" s="329"/>
      <c r="O173" s="329"/>
      <c r="P173" s="329"/>
      <c r="Q173" s="329"/>
      <c r="R173" s="329"/>
    </row>
    <row r="174" spans="1:18" x14ac:dyDescent="0.25">
      <c r="A174" s="551" t="s">
        <v>92</v>
      </c>
      <c r="B174" s="551" t="s">
        <v>39</v>
      </c>
      <c r="C174" s="551" t="s">
        <v>93</v>
      </c>
      <c r="D174" s="551" t="s">
        <v>39</v>
      </c>
      <c r="E174" s="270" t="s">
        <v>43</v>
      </c>
      <c r="F174" s="270">
        <v>0</v>
      </c>
      <c r="G174" s="271">
        <v>0</v>
      </c>
      <c r="H174" s="270">
        <v>1</v>
      </c>
      <c r="I174" s="259">
        <f t="shared" si="40"/>
        <v>0</v>
      </c>
      <c r="J174" s="240">
        <f t="shared" si="44"/>
        <v>0</v>
      </c>
      <c r="K174" s="240">
        <f t="shared" si="42"/>
        <v>0</v>
      </c>
      <c r="L174" s="329"/>
      <c r="M174" s="329"/>
      <c r="N174" s="329"/>
      <c r="O174" s="329"/>
      <c r="P174" s="329"/>
      <c r="Q174" s="329"/>
      <c r="R174" s="329"/>
    </row>
    <row r="175" spans="1:18" x14ac:dyDescent="0.25">
      <c r="A175" s="551" t="s">
        <v>94</v>
      </c>
      <c r="B175" s="551" t="s">
        <v>39</v>
      </c>
      <c r="C175" s="551" t="s">
        <v>95</v>
      </c>
      <c r="D175" s="551" t="s">
        <v>39</v>
      </c>
      <c r="E175" s="270" t="s">
        <v>43</v>
      </c>
      <c r="F175" s="270">
        <v>0</v>
      </c>
      <c r="G175" s="271">
        <v>0</v>
      </c>
      <c r="H175" s="270">
        <v>1</v>
      </c>
      <c r="I175" s="259">
        <f t="shared" si="40"/>
        <v>0</v>
      </c>
      <c r="J175" s="240">
        <f t="shared" si="44"/>
        <v>0</v>
      </c>
      <c r="K175" s="240">
        <f t="shared" si="42"/>
        <v>0</v>
      </c>
      <c r="L175" s="329"/>
      <c r="M175" s="329"/>
      <c r="N175" s="329"/>
      <c r="O175" s="329"/>
      <c r="P175" s="329"/>
      <c r="Q175" s="329"/>
      <c r="R175" s="329"/>
    </row>
    <row r="176" spans="1:18" x14ac:dyDescent="0.25">
      <c r="A176" s="551" t="s">
        <v>96</v>
      </c>
      <c r="B176" s="551" t="s">
        <v>39</v>
      </c>
      <c r="C176" s="551" t="s">
        <v>97</v>
      </c>
      <c r="D176" s="551" t="s">
        <v>39</v>
      </c>
      <c r="E176" s="270" t="s">
        <v>43</v>
      </c>
      <c r="F176" s="270">
        <v>0</v>
      </c>
      <c r="G176" s="271">
        <v>0</v>
      </c>
      <c r="H176" s="270">
        <v>1</v>
      </c>
      <c r="I176" s="259">
        <f t="shared" si="40"/>
        <v>0</v>
      </c>
      <c r="J176" s="240">
        <f t="shared" si="44"/>
        <v>0</v>
      </c>
      <c r="K176" s="240">
        <f t="shared" si="42"/>
        <v>0</v>
      </c>
      <c r="L176" s="329"/>
      <c r="M176" s="329"/>
      <c r="N176" s="329"/>
      <c r="O176" s="329"/>
      <c r="P176" s="329"/>
      <c r="Q176" s="329"/>
      <c r="R176" s="329"/>
    </row>
    <row r="177" spans="1:18" x14ac:dyDescent="0.25">
      <c r="A177" s="551" t="s">
        <v>98</v>
      </c>
      <c r="B177" s="551" t="s">
        <v>39</v>
      </c>
      <c r="C177" s="551" t="s">
        <v>99</v>
      </c>
      <c r="D177" s="551" t="s">
        <v>39</v>
      </c>
      <c r="E177" s="270" t="s">
        <v>43</v>
      </c>
      <c r="F177" s="270">
        <v>0</v>
      </c>
      <c r="G177" s="271">
        <v>100</v>
      </c>
      <c r="H177" s="270">
        <v>10</v>
      </c>
      <c r="I177" s="259">
        <f t="shared" si="40"/>
        <v>100</v>
      </c>
      <c r="J177" s="240">
        <f t="shared" si="44"/>
        <v>0</v>
      </c>
      <c r="K177" s="240">
        <f t="shared" si="42"/>
        <v>1000</v>
      </c>
      <c r="L177" s="329"/>
      <c r="M177" s="329"/>
      <c r="N177" s="329"/>
      <c r="O177" s="329"/>
      <c r="P177" s="329"/>
      <c r="Q177" s="329"/>
      <c r="R177" s="329"/>
    </row>
    <row r="178" spans="1:18" x14ac:dyDescent="0.25">
      <c r="A178" s="551" t="s">
        <v>100</v>
      </c>
      <c r="B178" s="551" t="s">
        <v>39</v>
      </c>
      <c r="C178" s="551" t="s">
        <v>101</v>
      </c>
      <c r="D178" s="551" t="s">
        <v>39</v>
      </c>
      <c r="E178" s="270">
        <v>36</v>
      </c>
      <c r="F178" s="270" t="s">
        <v>48</v>
      </c>
      <c r="G178" s="271">
        <v>53</v>
      </c>
      <c r="H178" s="270">
        <v>10</v>
      </c>
      <c r="I178" s="259">
        <f t="shared" si="40"/>
        <v>53</v>
      </c>
      <c r="J178" s="240">
        <f>K$2</f>
        <v>0</v>
      </c>
      <c r="K178" s="240">
        <f t="shared" si="42"/>
        <v>530</v>
      </c>
      <c r="L178" s="329"/>
      <c r="M178" s="329"/>
      <c r="N178" s="329"/>
      <c r="O178" s="329"/>
      <c r="P178" s="329"/>
      <c r="Q178" s="329"/>
      <c r="R178" s="329"/>
    </row>
    <row r="179" spans="1:18" x14ac:dyDescent="0.25">
      <c r="A179" s="551" t="s">
        <v>110</v>
      </c>
      <c r="B179" s="551" t="s">
        <v>39</v>
      </c>
      <c r="C179" s="551" t="s">
        <v>111</v>
      </c>
      <c r="D179" s="551" t="s">
        <v>39</v>
      </c>
      <c r="E179" s="270" t="s">
        <v>43</v>
      </c>
      <c r="F179" s="270">
        <v>0</v>
      </c>
      <c r="G179" s="271">
        <v>0</v>
      </c>
      <c r="H179" s="270">
        <v>10</v>
      </c>
      <c r="I179" s="259">
        <f t="shared" si="40"/>
        <v>0</v>
      </c>
      <c r="J179" s="240">
        <f t="shared" ref="J179:J183" si="45">K$1</f>
        <v>0</v>
      </c>
      <c r="K179" s="240">
        <f t="shared" si="42"/>
        <v>0</v>
      </c>
      <c r="L179" s="329"/>
      <c r="M179" s="329"/>
      <c r="N179" s="329"/>
      <c r="O179" s="329"/>
      <c r="P179" s="329"/>
      <c r="Q179" s="329"/>
      <c r="R179" s="329"/>
    </row>
    <row r="180" spans="1:18" x14ac:dyDescent="0.25">
      <c r="A180" s="551" t="s">
        <v>102</v>
      </c>
      <c r="B180" s="551" t="s">
        <v>39</v>
      </c>
      <c r="C180" s="551" t="s">
        <v>103</v>
      </c>
      <c r="D180" s="551" t="s">
        <v>39</v>
      </c>
      <c r="E180" s="270" t="s">
        <v>43</v>
      </c>
      <c r="F180" s="270">
        <v>0</v>
      </c>
      <c r="G180" s="271">
        <v>0</v>
      </c>
      <c r="H180" s="270">
        <v>10</v>
      </c>
      <c r="I180" s="259">
        <f t="shared" si="40"/>
        <v>0</v>
      </c>
      <c r="J180" s="240">
        <f t="shared" si="45"/>
        <v>0</v>
      </c>
      <c r="K180" s="240">
        <f t="shared" si="42"/>
        <v>0</v>
      </c>
      <c r="L180" s="329"/>
      <c r="M180" s="329"/>
      <c r="N180" s="329"/>
      <c r="O180" s="329"/>
      <c r="P180" s="329"/>
      <c r="Q180" s="329"/>
      <c r="R180" s="329"/>
    </row>
    <row r="181" spans="1:18" x14ac:dyDescent="0.25">
      <c r="A181" s="551" t="s">
        <v>104</v>
      </c>
      <c r="B181" s="551" t="s">
        <v>39</v>
      </c>
      <c r="C181" s="551" t="s">
        <v>105</v>
      </c>
      <c r="D181" s="551" t="s">
        <v>39</v>
      </c>
      <c r="E181" s="270" t="s">
        <v>43</v>
      </c>
      <c r="F181" s="270">
        <v>0</v>
      </c>
      <c r="G181" s="271">
        <v>0</v>
      </c>
      <c r="H181" s="270">
        <v>10</v>
      </c>
      <c r="I181" s="259">
        <f t="shared" si="40"/>
        <v>0</v>
      </c>
      <c r="J181" s="240">
        <f t="shared" si="45"/>
        <v>0</v>
      </c>
      <c r="K181" s="240">
        <f t="shared" si="42"/>
        <v>0</v>
      </c>
      <c r="L181" s="329"/>
      <c r="M181" s="329"/>
      <c r="N181" s="329"/>
      <c r="O181" s="329"/>
      <c r="P181" s="329"/>
      <c r="Q181" s="329"/>
      <c r="R181" s="329"/>
    </row>
    <row r="182" spans="1:18" x14ac:dyDescent="0.25">
      <c r="A182" s="551" t="s">
        <v>106</v>
      </c>
      <c r="B182" s="551" t="s">
        <v>39</v>
      </c>
      <c r="C182" s="551" t="s">
        <v>107</v>
      </c>
      <c r="D182" s="551" t="s">
        <v>39</v>
      </c>
      <c r="E182" s="270" t="s">
        <v>43</v>
      </c>
      <c r="F182" s="270">
        <v>0</v>
      </c>
      <c r="G182" s="271">
        <v>0</v>
      </c>
      <c r="H182" s="270">
        <v>10</v>
      </c>
      <c r="I182" s="259">
        <f t="shared" si="40"/>
        <v>0</v>
      </c>
      <c r="J182" s="240">
        <f t="shared" si="45"/>
        <v>0</v>
      </c>
      <c r="K182" s="240">
        <f t="shared" si="42"/>
        <v>0</v>
      </c>
      <c r="L182" s="329"/>
      <c r="M182" s="329"/>
      <c r="N182" s="329"/>
      <c r="O182" s="329"/>
      <c r="P182" s="329"/>
      <c r="Q182" s="329"/>
      <c r="R182" s="329"/>
    </row>
    <row r="183" spans="1:18" x14ac:dyDescent="0.25">
      <c r="A183" s="551" t="s">
        <v>108</v>
      </c>
      <c r="B183" s="551" t="s">
        <v>39</v>
      </c>
      <c r="C183" s="551" t="s">
        <v>109</v>
      </c>
      <c r="D183" s="551" t="s">
        <v>39</v>
      </c>
      <c r="E183" s="270" t="s">
        <v>43</v>
      </c>
      <c r="F183" s="270">
        <v>0</v>
      </c>
      <c r="G183" s="271">
        <v>0</v>
      </c>
      <c r="H183" s="270">
        <v>10</v>
      </c>
      <c r="I183" s="259">
        <f t="shared" si="40"/>
        <v>0</v>
      </c>
      <c r="J183" s="240">
        <f t="shared" si="45"/>
        <v>0</v>
      </c>
      <c r="K183" s="240">
        <f t="shared" si="42"/>
        <v>0</v>
      </c>
      <c r="L183" s="329"/>
      <c r="M183" s="329"/>
      <c r="N183" s="329"/>
      <c r="O183" s="329"/>
      <c r="P183" s="329"/>
      <c r="Q183" s="329"/>
      <c r="R183" s="329"/>
    </row>
    <row r="184" spans="1:18" x14ac:dyDescent="0.25">
      <c r="A184" s="403"/>
      <c r="B184" s="403"/>
      <c r="C184" s="403"/>
      <c r="D184" s="403"/>
      <c r="E184" s="270"/>
      <c r="F184" s="270"/>
      <c r="G184" s="271"/>
      <c r="H184" s="270"/>
      <c r="I184" s="259"/>
      <c r="J184" s="240"/>
      <c r="K184" s="240"/>
      <c r="L184" s="329"/>
      <c r="M184" s="329"/>
      <c r="N184" s="329"/>
      <c r="O184" s="329"/>
      <c r="P184" s="329"/>
      <c r="Q184" s="329"/>
      <c r="R184" s="329"/>
    </row>
    <row r="185" spans="1:18" x14ac:dyDescent="0.25">
      <c r="A185" s="456" t="s">
        <v>112</v>
      </c>
      <c r="B185" s="451" t="s">
        <v>39</v>
      </c>
      <c r="C185" s="451" t="s">
        <v>113</v>
      </c>
      <c r="D185" s="451" t="s">
        <v>39</v>
      </c>
      <c r="E185" s="178" t="s">
        <v>43</v>
      </c>
      <c r="F185" s="178">
        <v>0</v>
      </c>
      <c r="G185" s="179">
        <v>255</v>
      </c>
      <c r="H185" s="180">
        <v>8</v>
      </c>
      <c r="I185" s="179">
        <f t="shared" ref="I185:I191" si="46">ROUND(G185-((G185*J185)/100),2)</f>
        <v>255</v>
      </c>
      <c r="J185" s="179">
        <f t="shared" ref="J185:J191" si="47">K$1</f>
        <v>0</v>
      </c>
      <c r="K185" s="179">
        <f t="shared" ref="K185:K191" si="48">ROUND((H185*I185),2)</f>
        <v>2040</v>
      </c>
      <c r="L185" s="329"/>
      <c r="M185" s="329"/>
      <c r="N185" s="329"/>
      <c r="O185" s="329"/>
      <c r="P185" s="329"/>
      <c r="Q185" s="329"/>
      <c r="R185" s="329"/>
    </row>
    <row r="186" spans="1:18" s="176" customFormat="1" x14ac:dyDescent="0.25">
      <c r="A186" s="480" t="s">
        <v>114</v>
      </c>
      <c r="B186" s="481" t="s">
        <v>39</v>
      </c>
      <c r="C186" s="450" t="s">
        <v>115</v>
      </c>
      <c r="D186" s="450" t="s">
        <v>39</v>
      </c>
      <c r="E186" s="394" t="s">
        <v>43</v>
      </c>
      <c r="F186" s="394">
        <v>0</v>
      </c>
      <c r="G186" s="192">
        <v>75</v>
      </c>
      <c r="H186" s="394">
        <f>H185</f>
        <v>8</v>
      </c>
      <c r="I186" s="192">
        <f t="shared" si="46"/>
        <v>75</v>
      </c>
      <c r="J186" s="192">
        <f t="shared" si="47"/>
        <v>0</v>
      </c>
      <c r="K186" s="192">
        <f t="shared" si="48"/>
        <v>600</v>
      </c>
      <c r="L186" s="330"/>
      <c r="M186" s="185"/>
      <c r="N186" s="185"/>
      <c r="O186" s="185"/>
      <c r="P186" s="185"/>
      <c r="Q186" s="185"/>
      <c r="R186" s="185"/>
    </row>
    <row r="187" spans="1:18" s="176" customFormat="1" ht="15" customHeight="1" x14ac:dyDescent="0.25">
      <c r="A187" s="456" t="s">
        <v>117</v>
      </c>
      <c r="B187" s="451" t="s">
        <v>39</v>
      </c>
      <c r="C187" s="451" t="s">
        <v>118</v>
      </c>
      <c r="D187" s="451" t="s">
        <v>39</v>
      </c>
      <c r="E187" s="178" t="s">
        <v>43</v>
      </c>
      <c r="F187" s="178">
        <v>21</v>
      </c>
      <c r="G187" s="179">
        <v>575</v>
      </c>
      <c r="H187" s="180">
        <v>6</v>
      </c>
      <c r="I187" s="179">
        <f t="shared" si="46"/>
        <v>575</v>
      </c>
      <c r="J187" s="179">
        <f t="shared" si="47"/>
        <v>0</v>
      </c>
      <c r="K187" s="179">
        <f t="shared" si="48"/>
        <v>3450</v>
      </c>
      <c r="L187" s="343" t="s">
        <v>116</v>
      </c>
      <c r="M187" s="185"/>
      <c r="N187" s="185"/>
      <c r="O187" s="185"/>
      <c r="P187" s="185"/>
      <c r="Q187" s="185"/>
      <c r="R187" s="185"/>
    </row>
    <row r="188" spans="1:18" s="176" customFormat="1" x14ac:dyDescent="0.25">
      <c r="A188" s="392" t="s">
        <v>119</v>
      </c>
      <c r="B188" s="181"/>
      <c r="C188" s="390" t="s">
        <v>120</v>
      </c>
      <c r="D188" s="181"/>
      <c r="E188" s="178" t="s">
        <v>43</v>
      </c>
      <c r="F188" s="178">
        <v>21</v>
      </c>
      <c r="G188" s="179">
        <v>795</v>
      </c>
      <c r="H188" s="180">
        <v>1</v>
      </c>
      <c r="I188" s="179">
        <f t="shared" si="46"/>
        <v>795</v>
      </c>
      <c r="J188" s="179">
        <f t="shared" si="47"/>
        <v>0</v>
      </c>
      <c r="K188" s="179">
        <f t="shared" si="48"/>
        <v>795</v>
      </c>
      <c r="L188" s="330"/>
      <c r="M188" s="185"/>
      <c r="N188" s="185"/>
      <c r="O188" s="185"/>
      <c r="P188" s="185"/>
      <c r="Q188" s="185"/>
      <c r="R188" s="185"/>
    </row>
    <row r="189" spans="1:18" s="176" customFormat="1" x14ac:dyDescent="0.25">
      <c r="A189" s="456" t="s">
        <v>121</v>
      </c>
      <c r="B189" s="451" t="s">
        <v>39</v>
      </c>
      <c r="C189" s="451" t="s">
        <v>122</v>
      </c>
      <c r="D189" s="451" t="s">
        <v>39</v>
      </c>
      <c r="E189" s="178" t="s">
        <v>43</v>
      </c>
      <c r="F189" s="178">
        <v>0</v>
      </c>
      <c r="G189" s="179">
        <v>490</v>
      </c>
      <c r="H189" s="180">
        <v>1</v>
      </c>
      <c r="I189" s="179">
        <f t="shared" si="46"/>
        <v>490</v>
      </c>
      <c r="J189" s="179">
        <f t="shared" si="47"/>
        <v>0</v>
      </c>
      <c r="K189" s="179">
        <f t="shared" si="48"/>
        <v>490</v>
      </c>
      <c r="L189" s="330"/>
      <c r="M189" s="185"/>
      <c r="N189" s="185"/>
      <c r="O189" s="185"/>
      <c r="P189" s="185"/>
      <c r="Q189" s="185"/>
      <c r="R189" s="185"/>
    </row>
    <row r="190" spans="1:18" s="176" customFormat="1" x14ac:dyDescent="0.25">
      <c r="A190" s="456" t="s">
        <v>123</v>
      </c>
      <c r="B190" s="451" t="s">
        <v>39</v>
      </c>
      <c r="C190" s="451" t="s">
        <v>124</v>
      </c>
      <c r="D190" s="451" t="s">
        <v>39</v>
      </c>
      <c r="E190" s="178" t="s">
        <v>43</v>
      </c>
      <c r="F190" s="178">
        <v>0</v>
      </c>
      <c r="G190" s="179">
        <v>1395</v>
      </c>
      <c r="H190" s="180">
        <v>0</v>
      </c>
      <c r="I190" s="179">
        <f t="shared" si="46"/>
        <v>1395</v>
      </c>
      <c r="J190" s="179">
        <f t="shared" si="47"/>
        <v>0</v>
      </c>
      <c r="K190" s="179">
        <f t="shared" si="48"/>
        <v>0</v>
      </c>
      <c r="L190" s="330"/>
      <c r="M190" s="185"/>
      <c r="N190" s="185"/>
      <c r="O190" s="185"/>
      <c r="P190" s="185"/>
      <c r="Q190" s="185"/>
      <c r="R190" s="185"/>
    </row>
    <row r="191" spans="1:18" s="176" customFormat="1" x14ac:dyDescent="0.25">
      <c r="A191" s="480" t="s">
        <v>125</v>
      </c>
      <c r="B191" s="481" t="s">
        <v>39</v>
      </c>
      <c r="C191" s="450" t="s">
        <v>126</v>
      </c>
      <c r="D191" s="450" t="s">
        <v>39</v>
      </c>
      <c r="E191" s="394" t="s">
        <v>43</v>
      </c>
      <c r="F191" s="394">
        <v>0</v>
      </c>
      <c r="G191" s="192">
        <v>350</v>
      </c>
      <c r="H191" s="394">
        <f>H190</f>
        <v>0</v>
      </c>
      <c r="I191" s="192">
        <f t="shared" si="46"/>
        <v>350</v>
      </c>
      <c r="J191" s="192">
        <f t="shared" si="47"/>
        <v>0</v>
      </c>
      <c r="K191" s="192">
        <f t="shared" si="48"/>
        <v>0</v>
      </c>
      <c r="L191" s="330"/>
      <c r="M191" s="185"/>
      <c r="N191" s="185"/>
      <c r="O191" s="185"/>
      <c r="P191" s="185"/>
      <c r="Q191" s="185"/>
      <c r="R191" s="185"/>
    </row>
    <row r="192" spans="1:18" s="176" customFormat="1" hidden="1" x14ac:dyDescent="0.25">
      <c r="A192" s="452"/>
      <c r="B192" s="453"/>
      <c r="C192" s="454"/>
      <c r="D192" s="453"/>
      <c r="E192" s="193"/>
      <c r="F192" s="193"/>
      <c r="G192" s="194"/>
      <c r="H192" s="193"/>
      <c r="I192" s="194"/>
      <c r="J192" s="194"/>
      <c r="K192" s="175"/>
      <c r="L192" s="330"/>
      <c r="M192" s="185"/>
      <c r="N192" s="185"/>
      <c r="O192" s="185"/>
      <c r="P192" s="185"/>
      <c r="Q192" s="185"/>
      <c r="R192" s="185"/>
    </row>
    <row r="193" spans="1:18" s="176" customFormat="1" hidden="1" x14ac:dyDescent="0.25">
      <c r="A193" s="472" t="s">
        <v>127</v>
      </c>
      <c r="B193" s="473"/>
      <c r="C193" s="474" t="s">
        <v>128</v>
      </c>
      <c r="D193" s="475"/>
      <c r="E193" s="178" t="s">
        <v>43</v>
      </c>
      <c r="F193" s="178">
        <v>21</v>
      </c>
      <c r="G193" s="179">
        <v>2750</v>
      </c>
      <c r="H193" s="180">
        <v>0</v>
      </c>
      <c r="I193" s="179">
        <f t="shared" ref="I193:I195" si="49">ROUND(G193-((G193*J193)/100),2)</f>
        <v>2750</v>
      </c>
      <c r="J193" s="179">
        <f t="shared" ref="J193" si="50">K$1</f>
        <v>0</v>
      </c>
      <c r="K193" s="179">
        <f t="shared" ref="K193:K195" si="51">ROUND((H193*I193),2)</f>
        <v>0</v>
      </c>
      <c r="M193" s="185"/>
      <c r="N193" s="185"/>
      <c r="O193" s="185"/>
      <c r="P193" s="185"/>
      <c r="Q193" s="185"/>
      <c r="R193" s="185"/>
    </row>
    <row r="194" spans="1:18" s="176" customFormat="1" hidden="1" x14ac:dyDescent="0.25">
      <c r="A194" s="476" t="s">
        <v>129</v>
      </c>
      <c r="B194" s="477"/>
      <c r="C194" s="478" t="s">
        <v>130</v>
      </c>
      <c r="D194" s="479"/>
      <c r="E194" s="394">
        <v>12</v>
      </c>
      <c r="F194" s="394" t="s">
        <v>48</v>
      </c>
      <c r="G194" s="192">
        <v>220</v>
      </c>
      <c r="H194" s="394">
        <f>H193</f>
        <v>0</v>
      </c>
      <c r="I194" s="192">
        <f t="shared" si="49"/>
        <v>220</v>
      </c>
      <c r="J194" s="192">
        <f>$K$2</f>
        <v>0</v>
      </c>
      <c r="K194" s="192">
        <f t="shared" si="51"/>
        <v>0</v>
      </c>
      <c r="L194" s="330"/>
      <c r="M194" s="185"/>
      <c r="N194" s="185"/>
      <c r="O194" s="185"/>
      <c r="P194" s="185"/>
      <c r="Q194" s="185"/>
      <c r="R194" s="185"/>
    </row>
    <row r="195" spans="1:18" s="176" customFormat="1" hidden="1" x14ac:dyDescent="0.25">
      <c r="A195" s="476" t="s">
        <v>131</v>
      </c>
      <c r="B195" s="477"/>
      <c r="C195" s="478" t="s">
        <v>132</v>
      </c>
      <c r="D195" s="479"/>
      <c r="E195" s="394" t="s">
        <v>43</v>
      </c>
      <c r="F195" s="394">
        <v>21</v>
      </c>
      <c r="G195" s="192">
        <v>0</v>
      </c>
      <c r="H195" s="394">
        <f>H193</f>
        <v>0</v>
      </c>
      <c r="I195" s="192">
        <f t="shared" si="49"/>
        <v>0</v>
      </c>
      <c r="J195" s="192">
        <f t="shared" ref="J195" si="52">K$1</f>
        <v>0</v>
      </c>
      <c r="K195" s="192">
        <f t="shared" si="51"/>
        <v>0</v>
      </c>
      <c r="L195" s="330"/>
      <c r="M195" s="185"/>
      <c r="N195" s="185"/>
      <c r="O195" s="185"/>
      <c r="P195" s="185"/>
      <c r="Q195" s="185"/>
      <c r="R195" s="185"/>
    </row>
    <row r="196" spans="1:18" s="176" customFormat="1" hidden="1" x14ac:dyDescent="0.25">
      <c r="A196" s="452"/>
      <c r="B196" s="453"/>
      <c r="C196" s="454"/>
      <c r="D196" s="453"/>
      <c r="E196" s="193"/>
      <c r="F196" s="193"/>
      <c r="G196" s="194"/>
      <c r="H196" s="193"/>
      <c r="I196" s="194"/>
      <c r="J196" s="194"/>
      <c r="K196" s="175"/>
      <c r="L196" s="330"/>
      <c r="M196" s="185"/>
      <c r="N196" s="185"/>
      <c r="O196" s="185"/>
      <c r="P196" s="185"/>
      <c r="Q196" s="185"/>
      <c r="R196" s="185"/>
    </row>
    <row r="197" spans="1:18" s="176" customFormat="1" hidden="1" x14ac:dyDescent="0.25">
      <c r="A197" s="377" t="s">
        <v>133</v>
      </c>
      <c r="B197" s="378"/>
      <c r="C197" s="182" t="s">
        <v>134</v>
      </c>
      <c r="D197" s="378"/>
      <c r="E197" s="178" t="s">
        <v>43</v>
      </c>
      <c r="F197" s="178">
        <v>0</v>
      </c>
      <c r="G197" s="179">
        <v>1295</v>
      </c>
      <c r="H197" s="180">
        <v>0</v>
      </c>
      <c r="I197" s="179">
        <f t="shared" ref="I197:I202" si="53">ROUND(G197-((G197*J197)/100),2)</f>
        <v>1295</v>
      </c>
      <c r="J197" s="179">
        <f t="shared" ref="J197" si="54">K$1</f>
        <v>0</v>
      </c>
      <c r="K197" s="179">
        <f t="shared" ref="K197:K202" si="55">ROUND((H197*I197),2)</f>
        <v>0</v>
      </c>
      <c r="M197" s="185"/>
      <c r="N197" s="185"/>
      <c r="O197" s="185"/>
      <c r="P197" s="185"/>
      <c r="Q197" s="185"/>
      <c r="R197" s="185"/>
    </row>
    <row r="198" spans="1:18" s="205" customFormat="1" hidden="1" x14ac:dyDescent="0.25">
      <c r="A198" s="476" t="s">
        <v>135</v>
      </c>
      <c r="B198" s="477"/>
      <c r="C198" s="196" t="s">
        <v>136</v>
      </c>
      <c r="D198" s="196"/>
      <c r="E198" s="394">
        <v>12</v>
      </c>
      <c r="F198" s="394">
        <v>0</v>
      </c>
      <c r="G198" s="192">
        <v>104</v>
      </c>
      <c r="H198" s="394">
        <f>H197</f>
        <v>0</v>
      </c>
      <c r="I198" s="192">
        <f t="shared" si="53"/>
        <v>104</v>
      </c>
      <c r="J198" s="192">
        <f>$K$2</f>
        <v>0</v>
      </c>
      <c r="K198" s="192">
        <f t="shared" si="55"/>
        <v>0</v>
      </c>
      <c r="L198" s="330"/>
      <c r="M198" s="184"/>
      <c r="N198" s="184"/>
      <c r="O198" s="184"/>
      <c r="P198" s="184"/>
      <c r="Q198" s="184"/>
      <c r="R198" s="184"/>
    </row>
    <row r="199" spans="1:18" s="205" customFormat="1" hidden="1" x14ac:dyDescent="0.25">
      <c r="A199" s="480" t="s">
        <v>137</v>
      </c>
      <c r="B199" s="481"/>
      <c r="C199" s="196" t="s">
        <v>138</v>
      </c>
      <c r="D199" s="196"/>
      <c r="E199" s="394" t="s">
        <v>43</v>
      </c>
      <c r="F199" s="394">
        <v>0</v>
      </c>
      <c r="G199" s="192">
        <v>0</v>
      </c>
      <c r="H199" s="394">
        <f t="shared" ref="H199:H202" si="56">H198</f>
        <v>0</v>
      </c>
      <c r="I199" s="192">
        <f t="shared" si="53"/>
        <v>0</v>
      </c>
      <c r="J199" s="192">
        <f t="shared" ref="J199:J202" si="57">K$1</f>
        <v>0</v>
      </c>
      <c r="K199" s="192">
        <f t="shared" si="55"/>
        <v>0</v>
      </c>
      <c r="L199" s="330"/>
      <c r="M199" s="184"/>
      <c r="N199" s="184"/>
      <c r="O199" s="184"/>
      <c r="P199" s="184"/>
      <c r="Q199" s="184"/>
      <c r="R199" s="184"/>
    </row>
    <row r="200" spans="1:18" s="205" customFormat="1" hidden="1" x14ac:dyDescent="0.25">
      <c r="A200" s="480" t="s">
        <v>139</v>
      </c>
      <c r="B200" s="481"/>
      <c r="C200" s="196" t="s">
        <v>140</v>
      </c>
      <c r="D200" s="196"/>
      <c r="E200" s="394" t="s">
        <v>43</v>
      </c>
      <c r="F200" s="394">
        <v>0</v>
      </c>
      <c r="G200" s="192">
        <v>0</v>
      </c>
      <c r="H200" s="394">
        <f t="shared" si="56"/>
        <v>0</v>
      </c>
      <c r="I200" s="192">
        <f t="shared" si="53"/>
        <v>0</v>
      </c>
      <c r="J200" s="192">
        <f t="shared" si="57"/>
        <v>0</v>
      </c>
      <c r="K200" s="192">
        <f t="shared" si="55"/>
        <v>0</v>
      </c>
      <c r="L200" s="330"/>
      <c r="M200" s="184"/>
      <c r="N200" s="184"/>
      <c r="O200" s="184"/>
      <c r="P200" s="184"/>
      <c r="Q200" s="184"/>
      <c r="R200" s="184"/>
    </row>
    <row r="201" spans="1:18" s="205" customFormat="1" hidden="1" x14ac:dyDescent="0.25">
      <c r="A201" s="480" t="s">
        <v>141</v>
      </c>
      <c r="B201" s="481"/>
      <c r="C201" s="196" t="s">
        <v>142</v>
      </c>
      <c r="D201" s="196"/>
      <c r="E201" s="394" t="s">
        <v>43</v>
      </c>
      <c r="F201" s="394">
        <v>0</v>
      </c>
      <c r="G201" s="192">
        <v>0</v>
      </c>
      <c r="H201" s="394">
        <f t="shared" si="56"/>
        <v>0</v>
      </c>
      <c r="I201" s="192">
        <f t="shared" si="53"/>
        <v>0</v>
      </c>
      <c r="J201" s="192">
        <f t="shared" si="57"/>
        <v>0</v>
      </c>
      <c r="K201" s="192">
        <f t="shared" si="55"/>
        <v>0</v>
      </c>
      <c r="L201" s="330"/>
      <c r="M201" s="184"/>
      <c r="N201" s="184"/>
      <c r="O201" s="184"/>
      <c r="P201" s="184"/>
      <c r="Q201" s="184"/>
      <c r="R201" s="184"/>
    </row>
    <row r="202" spans="1:18" s="205" customFormat="1" hidden="1" x14ac:dyDescent="0.25">
      <c r="A202" s="480" t="s">
        <v>143</v>
      </c>
      <c r="B202" s="481"/>
      <c r="C202" s="196" t="s">
        <v>144</v>
      </c>
      <c r="D202" s="196"/>
      <c r="E202" s="394" t="s">
        <v>43</v>
      </c>
      <c r="F202" s="394">
        <v>0</v>
      </c>
      <c r="G202" s="192">
        <v>0</v>
      </c>
      <c r="H202" s="394">
        <f t="shared" si="56"/>
        <v>0</v>
      </c>
      <c r="I202" s="192">
        <f t="shared" si="53"/>
        <v>0</v>
      </c>
      <c r="J202" s="192">
        <f t="shared" si="57"/>
        <v>0</v>
      </c>
      <c r="K202" s="192">
        <f t="shared" si="55"/>
        <v>0</v>
      </c>
      <c r="L202" s="330"/>
      <c r="M202" s="184"/>
      <c r="N202" s="184"/>
      <c r="O202" s="184"/>
      <c r="P202" s="184"/>
      <c r="Q202" s="184"/>
      <c r="R202" s="184"/>
    </row>
    <row r="203" spans="1:18" s="205" customFormat="1" hidden="1" x14ac:dyDescent="0.25">
      <c r="A203" s="452"/>
      <c r="B203" s="453"/>
      <c r="C203" s="454"/>
      <c r="D203" s="453"/>
      <c r="E203" s="193"/>
      <c r="F203" s="193"/>
      <c r="G203" s="194"/>
      <c r="H203" s="193"/>
      <c r="I203" s="194"/>
      <c r="J203" s="194"/>
      <c r="K203" s="175"/>
      <c r="L203" s="330"/>
      <c r="M203" s="184"/>
      <c r="N203" s="184"/>
      <c r="O203" s="184"/>
      <c r="P203" s="184"/>
      <c r="Q203" s="184"/>
      <c r="R203" s="184"/>
    </row>
    <row r="204" spans="1:18" s="176" customFormat="1" hidden="1" x14ac:dyDescent="0.25">
      <c r="A204" s="456" t="s">
        <v>3</v>
      </c>
      <c r="B204" s="451" t="s">
        <v>39</v>
      </c>
      <c r="C204" s="451" t="s">
        <v>145</v>
      </c>
      <c r="D204" s="451" t="s">
        <v>39</v>
      </c>
      <c r="E204" s="178" t="s">
        <v>43</v>
      </c>
      <c r="F204" s="178">
        <v>0</v>
      </c>
      <c r="G204" s="179">
        <v>5400</v>
      </c>
      <c r="H204" s="180">
        <v>0</v>
      </c>
      <c r="I204" s="179">
        <f t="shared" ref="I204:I212" si="58">ROUND(G204-((G204*J204)/100),2)</f>
        <v>5400</v>
      </c>
      <c r="J204" s="179">
        <f t="shared" ref="J204" si="59">K$1</f>
        <v>0</v>
      </c>
      <c r="K204" s="179">
        <f t="shared" ref="K204:K212" si="60">ROUND((H204*I204),2)</f>
        <v>0</v>
      </c>
      <c r="M204" s="185"/>
      <c r="N204" s="185"/>
      <c r="O204" s="185"/>
      <c r="P204" s="185"/>
      <c r="Q204" s="185"/>
      <c r="R204" s="185"/>
    </row>
    <row r="205" spans="1:18" s="205" customFormat="1" hidden="1" x14ac:dyDescent="0.25">
      <c r="A205" s="450" t="s">
        <v>146</v>
      </c>
      <c r="B205" s="450" t="s">
        <v>39</v>
      </c>
      <c r="C205" s="450" t="s">
        <v>147</v>
      </c>
      <c r="D205" s="450" t="s">
        <v>39</v>
      </c>
      <c r="E205" s="394">
        <v>12</v>
      </c>
      <c r="F205" s="394" t="s">
        <v>48</v>
      </c>
      <c r="G205" s="192">
        <v>449</v>
      </c>
      <c r="H205" s="394">
        <f>H204</f>
        <v>0</v>
      </c>
      <c r="I205" s="192">
        <f t="shared" si="58"/>
        <v>449</v>
      </c>
      <c r="J205" s="192">
        <f>$K$2</f>
        <v>0</v>
      </c>
      <c r="K205" s="192">
        <f t="shared" si="60"/>
        <v>0</v>
      </c>
      <c r="L205" s="330"/>
      <c r="M205" s="184"/>
      <c r="N205" s="184"/>
      <c r="O205" s="184"/>
      <c r="P205" s="184"/>
      <c r="Q205" s="184"/>
      <c r="R205" s="184"/>
    </row>
    <row r="206" spans="1:18" s="205" customFormat="1" hidden="1" x14ac:dyDescent="0.25">
      <c r="A206" s="450" t="s">
        <v>148</v>
      </c>
      <c r="B206" s="450" t="s">
        <v>39</v>
      </c>
      <c r="C206" s="450" t="s">
        <v>149</v>
      </c>
      <c r="D206" s="450" t="s">
        <v>39</v>
      </c>
      <c r="E206" s="394" t="s">
        <v>43</v>
      </c>
      <c r="F206" s="394">
        <v>0</v>
      </c>
      <c r="G206" s="192">
        <v>0</v>
      </c>
      <c r="H206" s="394">
        <f t="shared" ref="H206:H212" si="61">H205</f>
        <v>0</v>
      </c>
      <c r="I206" s="192">
        <f t="shared" si="58"/>
        <v>0</v>
      </c>
      <c r="J206" s="192">
        <f t="shared" ref="J206:J212" si="62">K$1</f>
        <v>0</v>
      </c>
      <c r="K206" s="192">
        <f t="shared" si="60"/>
        <v>0</v>
      </c>
      <c r="L206" s="330"/>
      <c r="M206" s="184"/>
      <c r="N206" s="184"/>
      <c r="O206" s="184"/>
      <c r="P206" s="184"/>
      <c r="Q206" s="184"/>
      <c r="R206" s="184"/>
    </row>
    <row r="207" spans="1:18" s="205" customFormat="1" hidden="1" x14ac:dyDescent="0.25">
      <c r="A207" s="450" t="s">
        <v>150</v>
      </c>
      <c r="B207" s="450" t="s">
        <v>39</v>
      </c>
      <c r="C207" s="450" t="s">
        <v>151</v>
      </c>
      <c r="D207" s="450" t="s">
        <v>39</v>
      </c>
      <c r="E207" s="394" t="s">
        <v>43</v>
      </c>
      <c r="F207" s="394">
        <v>0</v>
      </c>
      <c r="G207" s="192">
        <v>0</v>
      </c>
      <c r="H207" s="394">
        <f t="shared" si="61"/>
        <v>0</v>
      </c>
      <c r="I207" s="192">
        <f t="shared" si="58"/>
        <v>0</v>
      </c>
      <c r="J207" s="192">
        <f t="shared" si="62"/>
        <v>0</v>
      </c>
      <c r="K207" s="192">
        <f t="shared" si="60"/>
        <v>0</v>
      </c>
      <c r="L207" s="330"/>
      <c r="M207" s="184"/>
      <c r="N207" s="184"/>
      <c r="O207" s="184"/>
      <c r="P207" s="184"/>
      <c r="Q207" s="184"/>
      <c r="R207" s="184"/>
    </row>
    <row r="208" spans="1:18" s="205" customFormat="1" hidden="1" x14ac:dyDescent="0.25">
      <c r="A208" s="450" t="s">
        <v>139</v>
      </c>
      <c r="B208" s="450" t="s">
        <v>39</v>
      </c>
      <c r="C208" s="450" t="s">
        <v>140</v>
      </c>
      <c r="D208" s="450" t="s">
        <v>39</v>
      </c>
      <c r="E208" s="394" t="s">
        <v>43</v>
      </c>
      <c r="F208" s="394">
        <v>0</v>
      </c>
      <c r="G208" s="192">
        <v>0</v>
      </c>
      <c r="H208" s="394">
        <f t="shared" si="61"/>
        <v>0</v>
      </c>
      <c r="I208" s="192">
        <f t="shared" si="58"/>
        <v>0</v>
      </c>
      <c r="J208" s="192">
        <f t="shared" si="62"/>
        <v>0</v>
      </c>
      <c r="K208" s="192">
        <f t="shared" si="60"/>
        <v>0</v>
      </c>
      <c r="L208" s="330"/>
      <c r="M208" s="184"/>
      <c r="N208" s="184"/>
      <c r="O208" s="184"/>
      <c r="P208" s="184"/>
      <c r="Q208" s="184"/>
      <c r="R208" s="184"/>
    </row>
    <row r="209" spans="1:18" s="205" customFormat="1" hidden="1" x14ac:dyDescent="0.25">
      <c r="A209" s="450" t="s">
        <v>152</v>
      </c>
      <c r="B209" s="450" t="s">
        <v>39</v>
      </c>
      <c r="C209" s="450" t="s">
        <v>153</v>
      </c>
      <c r="D209" s="450" t="s">
        <v>39</v>
      </c>
      <c r="E209" s="394" t="s">
        <v>43</v>
      </c>
      <c r="F209" s="394">
        <v>0</v>
      </c>
      <c r="G209" s="192">
        <v>30</v>
      </c>
      <c r="H209" s="394">
        <f t="shared" si="61"/>
        <v>0</v>
      </c>
      <c r="I209" s="192">
        <f t="shared" si="58"/>
        <v>30</v>
      </c>
      <c r="J209" s="192">
        <f t="shared" si="62"/>
        <v>0</v>
      </c>
      <c r="K209" s="192">
        <f t="shared" si="60"/>
        <v>0</v>
      </c>
      <c r="L209" s="330"/>
      <c r="M209" s="184"/>
      <c r="N209" s="184"/>
      <c r="O209" s="184"/>
      <c r="P209" s="184"/>
      <c r="Q209" s="184"/>
      <c r="R209" s="184"/>
    </row>
    <row r="210" spans="1:18" s="205" customFormat="1" hidden="1" x14ac:dyDescent="0.25">
      <c r="A210" s="450" t="s">
        <v>154</v>
      </c>
      <c r="B210" s="450" t="s">
        <v>39</v>
      </c>
      <c r="C210" s="450" t="s">
        <v>155</v>
      </c>
      <c r="D210" s="450" t="s">
        <v>39</v>
      </c>
      <c r="E210" s="394" t="s">
        <v>43</v>
      </c>
      <c r="F210" s="394">
        <v>0</v>
      </c>
      <c r="G210" s="192">
        <v>0</v>
      </c>
      <c r="H210" s="394">
        <f t="shared" si="61"/>
        <v>0</v>
      </c>
      <c r="I210" s="192">
        <f t="shared" si="58"/>
        <v>0</v>
      </c>
      <c r="J210" s="192">
        <f t="shared" si="62"/>
        <v>0</v>
      </c>
      <c r="K210" s="192">
        <f t="shared" si="60"/>
        <v>0</v>
      </c>
      <c r="L210" s="330"/>
      <c r="M210" s="184"/>
      <c r="N210" s="184"/>
      <c r="O210" s="184"/>
      <c r="P210" s="184"/>
      <c r="Q210" s="184"/>
      <c r="R210" s="184"/>
    </row>
    <row r="211" spans="1:18" s="205" customFormat="1" hidden="1" x14ac:dyDescent="0.25">
      <c r="A211" s="450" t="s">
        <v>156</v>
      </c>
      <c r="B211" s="450" t="s">
        <v>39</v>
      </c>
      <c r="C211" s="450" t="s">
        <v>157</v>
      </c>
      <c r="D211" s="450" t="s">
        <v>39</v>
      </c>
      <c r="E211" s="394" t="s">
        <v>43</v>
      </c>
      <c r="F211" s="394">
        <v>0</v>
      </c>
      <c r="G211" s="192">
        <v>0</v>
      </c>
      <c r="H211" s="394">
        <f t="shared" si="61"/>
        <v>0</v>
      </c>
      <c r="I211" s="192">
        <f t="shared" si="58"/>
        <v>0</v>
      </c>
      <c r="J211" s="192">
        <f t="shared" si="62"/>
        <v>0</v>
      </c>
      <c r="K211" s="192">
        <f t="shared" si="60"/>
        <v>0</v>
      </c>
      <c r="L211" s="330"/>
      <c r="M211" s="184"/>
      <c r="N211" s="184"/>
      <c r="O211" s="184"/>
      <c r="P211" s="184"/>
      <c r="Q211" s="184"/>
      <c r="R211" s="184"/>
    </row>
    <row r="212" spans="1:18" s="205" customFormat="1" hidden="1" x14ac:dyDescent="0.25">
      <c r="A212" s="450" t="s">
        <v>158</v>
      </c>
      <c r="B212" s="450" t="s">
        <v>39</v>
      </c>
      <c r="C212" s="450" t="s">
        <v>159</v>
      </c>
      <c r="D212" s="450" t="s">
        <v>39</v>
      </c>
      <c r="E212" s="394" t="s">
        <v>43</v>
      </c>
      <c r="F212" s="394">
        <v>0</v>
      </c>
      <c r="G212" s="192">
        <v>0</v>
      </c>
      <c r="H212" s="394">
        <f t="shared" si="61"/>
        <v>0</v>
      </c>
      <c r="I212" s="192">
        <f t="shared" si="58"/>
        <v>0</v>
      </c>
      <c r="J212" s="192">
        <f t="shared" si="62"/>
        <v>0</v>
      </c>
      <c r="K212" s="192">
        <f t="shared" si="60"/>
        <v>0</v>
      </c>
      <c r="L212" s="330"/>
      <c r="M212" s="184"/>
      <c r="N212" s="184"/>
      <c r="O212" s="184"/>
      <c r="P212" s="184"/>
      <c r="Q212" s="184"/>
      <c r="R212" s="184"/>
    </row>
    <row r="213" spans="1:18" s="205" customFormat="1" hidden="1" x14ac:dyDescent="0.25">
      <c r="A213" s="452"/>
      <c r="B213" s="453"/>
      <c r="C213" s="454"/>
      <c r="D213" s="453"/>
      <c r="E213" s="193"/>
      <c r="F213" s="193"/>
      <c r="G213" s="194"/>
      <c r="H213" s="193"/>
      <c r="I213" s="194"/>
      <c r="J213" s="194"/>
      <c r="K213" s="175"/>
      <c r="L213" s="330"/>
      <c r="M213" s="184"/>
      <c r="N213" s="184"/>
      <c r="O213" s="184"/>
      <c r="P213" s="184"/>
      <c r="Q213" s="184"/>
      <c r="R213" s="184"/>
    </row>
    <row r="214" spans="1:18" s="176" customFormat="1" ht="15" hidden="1" customHeight="1" x14ac:dyDescent="0.25">
      <c r="A214" s="483" t="s">
        <v>160</v>
      </c>
      <c r="B214" s="484"/>
      <c r="C214" s="483" t="s">
        <v>161</v>
      </c>
      <c r="D214" s="484"/>
      <c r="E214" s="178" t="s">
        <v>43</v>
      </c>
      <c r="F214" s="178" t="s">
        <v>48</v>
      </c>
      <c r="G214" s="179">
        <v>3990</v>
      </c>
      <c r="H214" s="180">
        <v>0</v>
      </c>
      <c r="I214" s="179">
        <f t="shared" ref="I214:I232" si="63">ROUND(G214-((G214*J214)/100),2)</f>
        <v>3990</v>
      </c>
      <c r="J214" s="179">
        <f t="shared" ref="J214" si="64">K$1</f>
        <v>0</v>
      </c>
      <c r="K214" s="179">
        <f t="shared" ref="K214:K232" si="65">ROUND((H214*I214),2)</f>
        <v>0</v>
      </c>
      <c r="M214" s="185"/>
      <c r="N214" s="185"/>
      <c r="O214" s="185"/>
      <c r="P214" s="185"/>
      <c r="Q214" s="185"/>
      <c r="R214" s="185"/>
    </row>
    <row r="215" spans="1:18" s="205" customFormat="1" ht="15" hidden="1" customHeight="1" x14ac:dyDescent="0.25">
      <c r="A215" s="480" t="s">
        <v>162</v>
      </c>
      <c r="B215" s="481"/>
      <c r="C215" s="448" t="s">
        <v>163</v>
      </c>
      <c r="D215" s="449"/>
      <c r="E215" s="394">
        <v>12</v>
      </c>
      <c r="F215" s="394" t="s">
        <v>48</v>
      </c>
      <c r="G215" s="192">
        <v>320</v>
      </c>
      <c r="H215" s="394">
        <f>H214</f>
        <v>0</v>
      </c>
      <c r="I215" s="192">
        <f t="shared" si="63"/>
        <v>320</v>
      </c>
      <c r="J215" s="192">
        <f>$K$2</f>
        <v>0</v>
      </c>
      <c r="K215" s="192">
        <f t="shared" si="65"/>
        <v>0</v>
      </c>
      <c r="L215" s="330"/>
      <c r="M215" s="184"/>
      <c r="N215" s="184"/>
      <c r="O215" s="184"/>
      <c r="P215" s="184"/>
      <c r="Q215" s="184"/>
      <c r="R215" s="184"/>
    </row>
    <row r="216" spans="1:18" s="205" customFormat="1" ht="15" hidden="1" customHeight="1" x14ac:dyDescent="0.25">
      <c r="A216" s="480" t="s">
        <v>164</v>
      </c>
      <c r="B216" s="481"/>
      <c r="C216" s="448" t="s">
        <v>165</v>
      </c>
      <c r="D216" s="449"/>
      <c r="E216" s="394" t="s">
        <v>43</v>
      </c>
      <c r="F216" s="394">
        <v>14</v>
      </c>
      <c r="G216" s="192">
        <v>0</v>
      </c>
      <c r="H216" s="394">
        <f t="shared" ref="H216:H232" si="66">H215</f>
        <v>0</v>
      </c>
      <c r="I216" s="192">
        <f t="shared" si="63"/>
        <v>0</v>
      </c>
      <c r="J216" s="192">
        <f t="shared" ref="J216:J218" si="67">K$1</f>
        <v>0</v>
      </c>
      <c r="K216" s="192">
        <f t="shared" si="65"/>
        <v>0</v>
      </c>
      <c r="L216" s="330"/>
      <c r="M216" s="184"/>
      <c r="N216" s="184"/>
      <c r="O216" s="184"/>
      <c r="P216" s="184"/>
      <c r="Q216" s="184"/>
      <c r="R216" s="184"/>
    </row>
    <row r="217" spans="1:18" s="330" customFormat="1" ht="15" hidden="1" customHeight="1" x14ac:dyDescent="0.25">
      <c r="A217" s="480" t="s">
        <v>166</v>
      </c>
      <c r="B217" s="481"/>
      <c r="C217" s="448" t="s">
        <v>167</v>
      </c>
      <c r="D217" s="449"/>
      <c r="E217" s="394" t="s">
        <v>43</v>
      </c>
      <c r="F217" s="394">
        <v>14</v>
      </c>
      <c r="G217" s="192">
        <v>0</v>
      </c>
      <c r="H217" s="394">
        <f t="shared" si="66"/>
        <v>0</v>
      </c>
      <c r="I217" s="192">
        <f t="shared" si="63"/>
        <v>0</v>
      </c>
      <c r="J217" s="192">
        <f t="shared" si="67"/>
        <v>0</v>
      </c>
      <c r="K217" s="192">
        <f t="shared" si="65"/>
        <v>0</v>
      </c>
      <c r="M217" s="184"/>
      <c r="N217" s="184"/>
      <c r="O217" s="184"/>
      <c r="P217" s="184"/>
      <c r="Q217" s="184"/>
      <c r="R217" s="184"/>
    </row>
    <row r="218" spans="1:18" s="330" customFormat="1" ht="15" hidden="1" customHeight="1" x14ac:dyDescent="0.25">
      <c r="A218" s="480" t="s">
        <v>168</v>
      </c>
      <c r="B218" s="481"/>
      <c r="C218" s="448" t="s">
        <v>169</v>
      </c>
      <c r="D218" s="449"/>
      <c r="E218" s="394" t="s">
        <v>43</v>
      </c>
      <c r="F218" s="394">
        <v>14</v>
      </c>
      <c r="G218" s="192">
        <v>1500</v>
      </c>
      <c r="H218" s="394">
        <f t="shared" si="66"/>
        <v>0</v>
      </c>
      <c r="I218" s="192">
        <f t="shared" si="63"/>
        <v>1500</v>
      </c>
      <c r="J218" s="192">
        <f t="shared" si="67"/>
        <v>0</v>
      </c>
      <c r="K218" s="192">
        <f t="shared" si="65"/>
        <v>0</v>
      </c>
      <c r="M218" s="184"/>
      <c r="N218" s="184"/>
      <c r="O218" s="184"/>
      <c r="P218" s="184"/>
      <c r="Q218" s="184"/>
      <c r="R218" s="184"/>
    </row>
    <row r="219" spans="1:18" s="330" customFormat="1" ht="15" hidden="1" customHeight="1" x14ac:dyDescent="0.25">
      <c r="A219" s="480" t="s">
        <v>170</v>
      </c>
      <c r="B219" s="481"/>
      <c r="C219" s="448" t="s">
        <v>171</v>
      </c>
      <c r="D219" s="449"/>
      <c r="E219" s="394">
        <v>12</v>
      </c>
      <c r="F219" s="394" t="s">
        <v>48</v>
      </c>
      <c r="G219" s="192">
        <v>259</v>
      </c>
      <c r="H219" s="394">
        <f t="shared" si="66"/>
        <v>0</v>
      </c>
      <c r="I219" s="192">
        <f t="shared" si="63"/>
        <v>259</v>
      </c>
      <c r="J219" s="192">
        <f>$K$2</f>
        <v>0</v>
      </c>
      <c r="K219" s="192">
        <f t="shared" si="65"/>
        <v>0</v>
      </c>
      <c r="M219" s="184"/>
      <c r="N219" s="184"/>
      <c r="O219" s="184"/>
      <c r="P219" s="184"/>
      <c r="Q219" s="184"/>
      <c r="R219" s="184"/>
    </row>
    <row r="220" spans="1:18" s="330" customFormat="1" ht="15" hidden="1" customHeight="1" x14ac:dyDescent="0.25">
      <c r="A220" s="480" t="s">
        <v>172</v>
      </c>
      <c r="B220" s="481"/>
      <c r="C220" s="448" t="s">
        <v>173</v>
      </c>
      <c r="D220" s="449"/>
      <c r="E220" s="394" t="s">
        <v>43</v>
      </c>
      <c r="F220" s="394">
        <v>14</v>
      </c>
      <c r="G220" s="192">
        <v>99</v>
      </c>
      <c r="H220" s="394">
        <f t="shared" si="66"/>
        <v>0</v>
      </c>
      <c r="I220" s="192">
        <f t="shared" si="63"/>
        <v>99</v>
      </c>
      <c r="J220" s="192">
        <f t="shared" ref="J220:J232" si="68">K$1</f>
        <v>0</v>
      </c>
      <c r="K220" s="192">
        <f t="shared" si="65"/>
        <v>0</v>
      </c>
      <c r="M220" s="184"/>
      <c r="N220" s="184"/>
      <c r="O220" s="184"/>
      <c r="P220" s="184"/>
      <c r="Q220" s="184"/>
      <c r="R220" s="184"/>
    </row>
    <row r="221" spans="1:18" s="330" customFormat="1" ht="15" hidden="1" customHeight="1" x14ac:dyDescent="0.25">
      <c r="A221" s="480" t="s">
        <v>174</v>
      </c>
      <c r="B221" s="481"/>
      <c r="C221" s="448" t="s">
        <v>175</v>
      </c>
      <c r="D221" s="449"/>
      <c r="E221" s="394" t="s">
        <v>43</v>
      </c>
      <c r="F221" s="394">
        <v>14</v>
      </c>
      <c r="G221" s="192">
        <v>0</v>
      </c>
      <c r="H221" s="394">
        <f t="shared" si="66"/>
        <v>0</v>
      </c>
      <c r="I221" s="192">
        <f t="shared" si="63"/>
        <v>0</v>
      </c>
      <c r="J221" s="192">
        <f t="shared" si="68"/>
        <v>0</v>
      </c>
      <c r="K221" s="192">
        <f t="shared" si="65"/>
        <v>0</v>
      </c>
      <c r="M221" s="184"/>
      <c r="N221" s="184"/>
      <c r="O221" s="184"/>
      <c r="P221" s="184"/>
      <c r="Q221" s="184"/>
      <c r="R221" s="184"/>
    </row>
    <row r="222" spans="1:18" s="330" customFormat="1" ht="15" hidden="1" customHeight="1" x14ac:dyDescent="0.25">
      <c r="A222" s="480" t="s">
        <v>164</v>
      </c>
      <c r="B222" s="481"/>
      <c r="C222" s="448" t="s">
        <v>165</v>
      </c>
      <c r="D222" s="449"/>
      <c r="E222" s="394" t="s">
        <v>43</v>
      </c>
      <c r="F222" s="394">
        <v>14</v>
      </c>
      <c r="G222" s="192">
        <v>0</v>
      </c>
      <c r="H222" s="394">
        <f t="shared" si="66"/>
        <v>0</v>
      </c>
      <c r="I222" s="192">
        <f t="shared" si="63"/>
        <v>0</v>
      </c>
      <c r="J222" s="192">
        <f t="shared" si="68"/>
        <v>0</v>
      </c>
      <c r="K222" s="192">
        <f t="shared" si="65"/>
        <v>0</v>
      </c>
      <c r="M222" s="184"/>
      <c r="N222" s="184"/>
      <c r="O222" s="184"/>
      <c r="P222" s="184"/>
      <c r="Q222" s="184"/>
      <c r="R222" s="184"/>
    </row>
    <row r="223" spans="1:18" s="330" customFormat="1" ht="15" hidden="1" customHeight="1" x14ac:dyDescent="0.25">
      <c r="A223" s="480" t="s">
        <v>176</v>
      </c>
      <c r="B223" s="481"/>
      <c r="C223" s="448" t="s">
        <v>177</v>
      </c>
      <c r="D223" s="449"/>
      <c r="E223" s="394" t="s">
        <v>43</v>
      </c>
      <c r="F223" s="394">
        <v>21</v>
      </c>
      <c r="G223" s="192">
        <v>0</v>
      </c>
      <c r="H223" s="394">
        <f t="shared" si="66"/>
        <v>0</v>
      </c>
      <c r="I223" s="192">
        <f t="shared" si="63"/>
        <v>0</v>
      </c>
      <c r="J223" s="192">
        <f t="shared" si="68"/>
        <v>0</v>
      </c>
      <c r="K223" s="192">
        <f t="shared" si="65"/>
        <v>0</v>
      </c>
      <c r="M223" s="184"/>
      <c r="N223" s="184"/>
      <c r="O223" s="184"/>
      <c r="P223" s="184"/>
      <c r="Q223" s="184"/>
      <c r="R223" s="184"/>
    </row>
    <row r="224" spans="1:18" s="330" customFormat="1" ht="15" hidden="1" customHeight="1" x14ac:dyDescent="0.25">
      <c r="A224" s="480" t="s">
        <v>178</v>
      </c>
      <c r="B224" s="481"/>
      <c r="C224" s="448" t="s">
        <v>179</v>
      </c>
      <c r="D224" s="449"/>
      <c r="E224" s="394" t="s">
        <v>43</v>
      </c>
      <c r="F224" s="394" t="s">
        <v>48</v>
      </c>
      <c r="G224" s="192">
        <v>0</v>
      </c>
      <c r="H224" s="394">
        <f t="shared" si="66"/>
        <v>0</v>
      </c>
      <c r="I224" s="192">
        <f t="shared" si="63"/>
        <v>0</v>
      </c>
      <c r="J224" s="192">
        <f t="shared" si="68"/>
        <v>0</v>
      </c>
      <c r="K224" s="192">
        <f t="shared" si="65"/>
        <v>0</v>
      </c>
      <c r="M224" s="184"/>
      <c r="N224" s="184"/>
      <c r="O224" s="184"/>
      <c r="P224" s="184"/>
      <c r="Q224" s="184"/>
      <c r="R224" s="184"/>
    </row>
    <row r="225" spans="1:18" s="330" customFormat="1" hidden="1" x14ac:dyDescent="0.25">
      <c r="A225" s="480" t="s">
        <v>180</v>
      </c>
      <c r="B225" s="481"/>
      <c r="C225" s="448" t="s">
        <v>181</v>
      </c>
      <c r="D225" s="449"/>
      <c r="E225" s="394" t="s">
        <v>43</v>
      </c>
      <c r="F225" s="394" t="s">
        <v>48</v>
      </c>
      <c r="G225" s="192">
        <v>0</v>
      </c>
      <c r="H225" s="394">
        <f t="shared" si="66"/>
        <v>0</v>
      </c>
      <c r="I225" s="192">
        <f t="shared" si="63"/>
        <v>0</v>
      </c>
      <c r="J225" s="192">
        <f t="shared" si="68"/>
        <v>0</v>
      </c>
      <c r="K225" s="192">
        <f t="shared" si="65"/>
        <v>0</v>
      </c>
      <c r="M225" s="184"/>
      <c r="N225" s="184"/>
      <c r="O225" s="184"/>
      <c r="P225" s="184"/>
      <c r="Q225" s="184"/>
      <c r="R225" s="184"/>
    </row>
    <row r="226" spans="1:18" s="330" customFormat="1" hidden="1" x14ac:dyDescent="0.25">
      <c r="A226" s="480" t="s">
        <v>182</v>
      </c>
      <c r="B226" s="481"/>
      <c r="C226" s="448" t="s">
        <v>183</v>
      </c>
      <c r="D226" s="449"/>
      <c r="E226" s="394" t="s">
        <v>43</v>
      </c>
      <c r="F226" s="394">
        <v>14</v>
      </c>
      <c r="G226" s="192">
        <v>0</v>
      </c>
      <c r="H226" s="394">
        <f t="shared" si="66"/>
        <v>0</v>
      </c>
      <c r="I226" s="192">
        <f t="shared" si="63"/>
        <v>0</v>
      </c>
      <c r="J226" s="192">
        <f t="shared" si="68"/>
        <v>0</v>
      </c>
      <c r="K226" s="192">
        <f t="shared" si="65"/>
        <v>0</v>
      </c>
      <c r="M226" s="184"/>
      <c r="N226" s="184"/>
      <c r="O226" s="184"/>
      <c r="P226" s="184"/>
      <c r="Q226" s="184"/>
      <c r="R226" s="184"/>
    </row>
    <row r="227" spans="1:18" s="330" customFormat="1" ht="15" hidden="1" customHeight="1" x14ac:dyDescent="0.25">
      <c r="A227" s="480" t="s">
        <v>184</v>
      </c>
      <c r="B227" s="481"/>
      <c r="C227" s="448" t="s">
        <v>185</v>
      </c>
      <c r="D227" s="449"/>
      <c r="E227" s="394" t="s">
        <v>43</v>
      </c>
      <c r="F227" s="394">
        <v>14</v>
      </c>
      <c r="G227" s="192">
        <v>0</v>
      </c>
      <c r="H227" s="394">
        <f t="shared" si="66"/>
        <v>0</v>
      </c>
      <c r="I227" s="192">
        <f t="shared" si="63"/>
        <v>0</v>
      </c>
      <c r="J227" s="192">
        <f t="shared" si="68"/>
        <v>0</v>
      </c>
      <c r="K227" s="192">
        <f t="shared" si="65"/>
        <v>0</v>
      </c>
      <c r="M227" s="184"/>
      <c r="N227" s="184"/>
      <c r="O227" s="184"/>
      <c r="P227" s="184"/>
      <c r="Q227" s="184"/>
      <c r="R227" s="184"/>
    </row>
    <row r="228" spans="1:18" s="330" customFormat="1" ht="15" hidden="1" customHeight="1" x14ac:dyDescent="0.25">
      <c r="A228" s="480" t="s">
        <v>186</v>
      </c>
      <c r="B228" s="481"/>
      <c r="C228" s="448" t="s">
        <v>187</v>
      </c>
      <c r="D228" s="449"/>
      <c r="E228" s="394" t="s">
        <v>43</v>
      </c>
      <c r="F228" s="394">
        <v>14</v>
      </c>
      <c r="G228" s="192">
        <v>0</v>
      </c>
      <c r="H228" s="394">
        <f t="shared" si="66"/>
        <v>0</v>
      </c>
      <c r="I228" s="192">
        <f t="shared" si="63"/>
        <v>0</v>
      </c>
      <c r="J228" s="192">
        <f t="shared" si="68"/>
        <v>0</v>
      </c>
      <c r="K228" s="192">
        <f t="shared" si="65"/>
        <v>0</v>
      </c>
      <c r="M228" s="184"/>
      <c r="N228" s="184"/>
      <c r="O228" s="184"/>
      <c r="P228" s="184"/>
      <c r="Q228" s="184"/>
      <c r="R228" s="184"/>
    </row>
    <row r="229" spans="1:18" s="330" customFormat="1" ht="15" hidden="1" customHeight="1" x14ac:dyDescent="0.25">
      <c r="A229" s="480" t="s">
        <v>188</v>
      </c>
      <c r="B229" s="481"/>
      <c r="C229" s="448" t="s">
        <v>189</v>
      </c>
      <c r="D229" s="449"/>
      <c r="E229" s="394" t="s">
        <v>43</v>
      </c>
      <c r="F229" s="394">
        <v>14</v>
      </c>
      <c r="G229" s="192">
        <v>0</v>
      </c>
      <c r="H229" s="394">
        <f t="shared" si="66"/>
        <v>0</v>
      </c>
      <c r="I229" s="192">
        <f t="shared" si="63"/>
        <v>0</v>
      </c>
      <c r="J229" s="192">
        <f t="shared" si="68"/>
        <v>0</v>
      </c>
      <c r="K229" s="192">
        <f t="shared" si="65"/>
        <v>0</v>
      </c>
      <c r="M229" s="184"/>
      <c r="N229" s="184"/>
      <c r="O229" s="184"/>
      <c r="P229" s="184"/>
      <c r="Q229" s="184"/>
      <c r="R229" s="184"/>
    </row>
    <row r="230" spans="1:18" s="330" customFormat="1" ht="15" hidden="1" customHeight="1" x14ac:dyDescent="0.25">
      <c r="A230" s="480" t="s">
        <v>190</v>
      </c>
      <c r="B230" s="481"/>
      <c r="C230" s="448" t="s">
        <v>191</v>
      </c>
      <c r="D230" s="449"/>
      <c r="E230" s="394" t="s">
        <v>43</v>
      </c>
      <c r="F230" s="394">
        <v>21</v>
      </c>
      <c r="G230" s="192">
        <v>0</v>
      </c>
      <c r="H230" s="394">
        <f t="shared" si="66"/>
        <v>0</v>
      </c>
      <c r="I230" s="192">
        <f t="shared" si="63"/>
        <v>0</v>
      </c>
      <c r="J230" s="192">
        <f t="shared" si="68"/>
        <v>0</v>
      </c>
      <c r="K230" s="192">
        <f t="shared" si="65"/>
        <v>0</v>
      </c>
      <c r="M230" s="184"/>
      <c r="N230" s="184"/>
      <c r="O230" s="184"/>
      <c r="P230" s="184"/>
      <c r="Q230" s="184"/>
      <c r="R230" s="184"/>
    </row>
    <row r="231" spans="1:18" s="205" customFormat="1" ht="15" hidden="1" customHeight="1" x14ac:dyDescent="0.25">
      <c r="A231" s="480" t="s">
        <v>192</v>
      </c>
      <c r="B231" s="481"/>
      <c r="C231" s="448" t="s">
        <v>193</v>
      </c>
      <c r="D231" s="449"/>
      <c r="E231" s="394" t="s">
        <v>43</v>
      </c>
      <c r="F231" s="394" t="s">
        <v>48</v>
      </c>
      <c r="G231" s="192">
        <v>60</v>
      </c>
      <c r="H231" s="394">
        <f t="shared" si="66"/>
        <v>0</v>
      </c>
      <c r="I231" s="192">
        <f t="shared" si="63"/>
        <v>60</v>
      </c>
      <c r="J231" s="192">
        <f t="shared" si="68"/>
        <v>0</v>
      </c>
      <c r="K231" s="192">
        <f t="shared" si="65"/>
        <v>0</v>
      </c>
      <c r="L231" s="330"/>
      <c r="M231" s="184"/>
      <c r="N231" s="184"/>
      <c r="O231" s="184"/>
      <c r="P231" s="184"/>
      <c r="Q231" s="184"/>
      <c r="R231" s="184"/>
    </row>
    <row r="232" spans="1:18" s="205" customFormat="1" ht="15" hidden="1" customHeight="1" x14ac:dyDescent="0.25">
      <c r="A232" s="480" t="s">
        <v>194</v>
      </c>
      <c r="B232" s="481"/>
      <c r="C232" s="448" t="s">
        <v>195</v>
      </c>
      <c r="D232" s="449"/>
      <c r="E232" s="394" t="s">
        <v>43</v>
      </c>
      <c r="F232" s="394" t="s">
        <v>48</v>
      </c>
      <c r="G232" s="192">
        <v>468</v>
      </c>
      <c r="H232" s="394">
        <f t="shared" si="66"/>
        <v>0</v>
      </c>
      <c r="I232" s="192">
        <f t="shared" si="63"/>
        <v>468</v>
      </c>
      <c r="J232" s="192">
        <f t="shared" si="68"/>
        <v>0</v>
      </c>
      <c r="K232" s="192">
        <f t="shared" si="65"/>
        <v>0</v>
      </c>
      <c r="L232" s="330"/>
      <c r="M232" s="184"/>
      <c r="N232" s="184"/>
      <c r="O232" s="184"/>
      <c r="P232" s="184"/>
      <c r="Q232" s="184"/>
      <c r="R232" s="184"/>
    </row>
    <row r="233" spans="1:18" s="205" customFormat="1" ht="15" hidden="1" customHeight="1" x14ac:dyDescent="0.25">
      <c r="A233" s="452"/>
      <c r="B233" s="453"/>
      <c r="C233" s="454"/>
      <c r="D233" s="453"/>
      <c r="E233" s="193"/>
      <c r="F233" s="193"/>
      <c r="G233" s="194"/>
      <c r="H233" s="193"/>
      <c r="I233" s="194"/>
      <c r="J233" s="194"/>
      <c r="K233" s="175"/>
      <c r="L233" s="330"/>
      <c r="M233" s="184"/>
      <c r="N233" s="184"/>
      <c r="O233" s="184"/>
      <c r="P233" s="184"/>
      <c r="Q233" s="184"/>
      <c r="R233" s="184"/>
    </row>
    <row r="234" spans="1:18" s="205" customFormat="1" ht="15" hidden="1" customHeight="1" x14ac:dyDescent="0.25">
      <c r="A234" s="472" t="s">
        <v>196</v>
      </c>
      <c r="B234" s="473"/>
      <c r="C234" s="472" t="s">
        <v>197</v>
      </c>
      <c r="D234" s="473"/>
      <c r="E234" s="178" t="s">
        <v>43</v>
      </c>
      <c r="F234" s="178">
        <v>14</v>
      </c>
      <c r="G234" s="179">
        <v>11900</v>
      </c>
      <c r="H234" s="180">
        <v>0</v>
      </c>
      <c r="I234" s="179">
        <f t="shared" ref="I234:I260" si="69">ROUND(G234-((G234*J234)/100),2)</f>
        <v>11900</v>
      </c>
      <c r="J234" s="179">
        <f t="shared" ref="J234" si="70">K$1</f>
        <v>0</v>
      </c>
      <c r="K234" s="179">
        <f t="shared" ref="K234:K260" si="71">ROUND((H234*I234),2)</f>
        <v>0</v>
      </c>
      <c r="L234" s="330"/>
      <c r="M234" s="184"/>
      <c r="N234" s="184"/>
      <c r="O234" s="184"/>
      <c r="P234" s="184"/>
      <c r="Q234" s="184"/>
      <c r="R234" s="184"/>
    </row>
    <row r="235" spans="1:18" s="205" customFormat="1" ht="15" hidden="1" customHeight="1" x14ac:dyDescent="0.25">
      <c r="A235" s="476" t="s">
        <v>198</v>
      </c>
      <c r="B235" s="477"/>
      <c r="C235" s="478" t="s">
        <v>199</v>
      </c>
      <c r="D235" s="479"/>
      <c r="E235" s="394">
        <v>12</v>
      </c>
      <c r="F235" s="394" t="s">
        <v>48</v>
      </c>
      <c r="G235" s="192">
        <v>1071</v>
      </c>
      <c r="H235" s="394">
        <f>H234</f>
        <v>0</v>
      </c>
      <c r="I235" s="192">
        <f t="shared" si="69"/>
        <v>1071</v>
      </c>
      <c r="J235" s="192">
        <f>$K$2</f>
        <v>0</v>
      </c>
      <c r="K235" s="192">
        <f t="shared" si="71"/>
        <v>0</v>
      </c>
      <c r="L235" s="330"/>
      <c r="M235" s="184"/>
      <c r="N235" s="184"/>
      <c r="O235" s="184"/>
      <c r="P235" s="184"/>
      <c r="Q235" s="184"/>
      <c r="R235" s="184"/>
    </row>
    <row r="236" spans="1:18" s="205" customFormat="1" ht="15" hidden="1" customHeight="1" x14ac:dyDescent="0.25">
      <c r="A236" s="476" t="s">
        <v>200</v>
      </c>
      <c r="B236" s="477"/>
      <c r="C236" s="478" t="s">
        <v>201</v>
      </c>
      <c r="D236" s="479"/>
      <c r="E236" s="394" t="s">
        <v>43</v>
      </c>
      <c r="F236" s="394">
        <v>14</v>
      </c>
      <c r="G236" s="192">
        <v>30</v>
      </c>
      <c r="H236" s="394">
        <f t="shared" ref="H236:H260" si="72">H235</f>
        <v>0</v>
      </c>
      <c r="I236" s="192">
        <f t="shared" si="69"/>
        <v>30</v>
      </c>
      <c r="J236" s="192">
        <f t="shared" ref="J236:J238" si="73">K$1</f>
        <v>0</v>
      </c>
      <c r="K236" s="192">
        <f t="shared" si="71"/>
        <v>0</v>
      </c>
      <c r="L236" s="330"/>
      <c r="M236" s="184"/>
      <c r="N236" s="184"/>
      <c r="O236" s="184"/>
      <c r="P236" s="184"/>
      <c r="Q236" s="184"/>
      <c r="R236" s="184"/>
    </row>
    <row r="237" spans="1:18" s="205" customFormat="1" ht="15" hidden="1" customHeight="1" x14ac:dyDescent="0.25">
      <c r="A237" s="476" t="s">
        <v>164</v>
      </c>
      <c r="B237" s="477"/>
      <c r="C237" s="478" t="s">
        <v>165</v>
      </c>
      <c r="D237" s="479"/>
      <c r="E237" s="394" t="s">
        <v>43</v>
      </c>
      <c r="F237" s="394">
        <v>14</v>
      </c>
      <c r="G237" s="192">
        <v>0</v>
      </c>
      <c r="H237" s="394">
        <f t="shared" si="72"/>
        <v>0</v>
      </c>
      <c r="I237" s="192">
        <f t="shared" si="69"/>
        <v>0</v>
      </c>
      <c r="J237" s="192">
        <f t="shared" si="73"/>
        <v>0</v>
      </c>
      <c r="K237" s="192">
        <f t="shared" si="71"/>
        <v>0</v>
      </c>
      <c r="L237" s="330"/>
      <c r="M237" s="184"/>
      <c r="N237" s="184"/>
      <c r="O237" s="184"/>
      <c r="P237" s="184"/>
      <c r="Q237" s="184"/>
      <c r="R237" s="184"/>
    </row>
    <row r="238" spans="1:18" s="205" customFormat="1" ht="15" hidden="1" customHeight="1" x14ac:dyDescent="0.25">
      <c r="A238" s="476" t="s">
        <v>202</v>
      </c>
      <c r="B238" s="477"/>
      <c r="C238" s="478" t="s">
        <v>203</v>
      </c>
      <c r="D238" s="479"/>
      <c r="E238" s="394" t="s">
        <v>43</v>
      </c>
      <c r="F238" s="394">
        <v>14</v>
      </c>
      <c r="G238" s="192">
        <v>468</v>
      </c>
      <c r="H238" s="394">
        <f t="shared" si="72"/>
        <v>0</v>
      </c>
      <c r="I238" s="192">
        <f t="shared" si="69"/>
        <v>468</v>
      </c>
      <c r="J238" s="192">
        <f t="shared" si="73"/>
        <v>0</v>
      </c>
      <c r="K238" s="192">
        <f t="shared" si="71"/>
        <v>0</v>
      </c>
      <c r="L238" s="330"/>
      <c r="M238" s="184"/>
      <c r="N238" s="184"/>
      <c r="O238" s="184"/>
      <c r="P238" s="184"/>
      <c r="Q238" s="184"/>
      <c r="R238" s="184"/>
    </row>
    <row r="239" spans="1:18" s="205" customFormat="1" ht="15" hidden="1" customHeight="1" x14ac:dyDescent="0.25">
      <c r="A239" s="476" t="s">
        <v>204</v>
      </c>
      <c r="B239" s="477"/>
      <c r="C239" s="478" t="s">
        <v>205</v>
      </c>
      <c r="D239" s="479"/>
      <c r="E239" s="394">
        <v>12</v>
      </c>
      <c r="F239" s="394" t="s">
        <v>48</v>
      </c>
      <c r="G239" s="192">
        <v>42</v>
      </c>
      <c r="H239" s="394">
        <f t="shared" si="72"/>
        <v>0</v>
      </c>
      <c r="I239" s="192">
        <f t="shared" si="69"/>
        <v>42</v>
      </c>
      <c r="J239" s="192">
        <f>$K$2</f>
        <v>0</v>
      </c>
      <c r="K239" s="192">
        <f t="shared" si="71"/>
        <v>0</v>
      </c>
      <c r="L239" s="330"/>
      <c r="M239" s="184"/>
      <c r="N239" s="184"/>
      <c r="O239" s="184"/>
      <c r="P239" s="184"/>
      <c r="Q239" s="184"/>
      <c r="R239" s="184"/>
    </row>
    <row r="240" spans="1:18" s="205" customFormat="1" hidden="1" x14ac:dyDescent="0.25">
      <c r="A240" s="476" t="s">
        <v>168</v>
      </c>
      <c r="B240" s="477"/>
      <c r="C240" s="478" t="s">
        <v>169</v>
      </c>
      <c r="D240" s="479"/>
      <c r="E240" s="394" t="s">
        <v>43</v>
      </c>
      <c r="F240" s="394">
        <v>14</v>
      </c>
      <c r="G240" s="192">
        <v>1500</v>
      </c>
      <c r="H240" s="394">
        <f t="shared" si="72"/>
        <v>0</v>
      </c>
      <c r="I240" s="192">
        <f t="shared" si="69"/>
        <v>1500</v>
      </c>
      <c r="J240" s="192">
        <f t="shared" ref="J240" si="74">K$1</f>
        <v>0</v>
      </c>
      <c r="K240" s="192">
        <f t="shared" si="71"/>
        <v>0</v>
      </c>
      <c r="L240" s="330"/>
      <c r="M240" s="184"/>
      <c r="N240" s="184"/>
      <c r="O240" s="184"/>
      <c r="P240" s="184"/>
      <c r="Q240" s="184"/>
      <c r="R240" s="184"/>
    </row>
    <row r="241" spans="1:18" s="176" customFormat="1" hidden="1" x14ac:dyDescent="0.25">
      <c r="A241" s="476" t="s">
        <v>170</v>
      </c>
      <c r="B241" s="477"/>
      <c r="C241" s="478" t="s">
        <v>171</v>
      </c>
      <c r="D241" s="479"/>
      <c r="E241" s="394">
        <v>12</v>
      </c>
      <c r="F241" s="394" t="s">
        <v>48</v>
      </c>
      <c r="G241" s="192">
        <v>259</v>
      </c>
      <c r="H241" s="394">
        <f t="shared" si="72"/>
        <v>0</v>
      </c>
      <c r="I241" s="192">
        <f t="shared" si="69"/>
        <v>259</v>
      </c>
      <c r="J241" s="192">
        <f>$K$2</f>
        <v>0</v>
      </c>
      <c r="K241" s="192">
        <f t="shared" si="71"/>
        <v>0</v>
      </c>
      <c r="M241" s="185"/>
      <c r="N241" s="185"/>
      <c r="O241" s="185"/>
      <c r="P241" s="185"/>
      <c r="Q241" s="185"/>
      <c r="R241" s="185"/>
    </row>
    <row r="242" spans="1:18" s="205" customFormat="1" hidden="1" x14ac:dyDescent="0.25">
      <c r="A242" s="476" t="s">
        <v>172</v>
      </c>
      <c r="B242" s="477"/>
      <c r="C242" s="478" t="s">
        <v>173</v>
      </c>
      <c r="D242" s="479"/>
      <c r="E242" s="394" t="s">
        <v>43</v>
      </c>
      <c r="F242" s="394">
        <v>14</v>
      </c>
      <c r="G242" s="192">
        <v>99</v>
      </c>
      <c r="H242" s="394">
        <f t="shared" si="72"/>
        <v>0</v>
      </c>
      <c r="I242" s="192">
        <f t="shared" si="69"/>
        <v>99</v>
      </c>
      <c r="J242" s="192">
        <f t="shared" ref="J242:J260" si="75">K$1</f>
        <v>0</v>
      </c>
      <c r="K242" s="192">
        <f t="shared" si="71"/>
        <v>0</v>
      </c>
      <c r="L242" s="330"/>
      <c r="M242" s="184"/>
      <c r="N242" s="184"/>
      <c r="O242" s="184"/>
      <c r="P242" s="184"/>
      <c r="Q242" s="184"/>
      <c r="R242" s="184"/>
    </row>
    <row r="243" spans="1:18" s="205" customFormat="1" hidden="1" x14ac:dyDescent="0.25">
      <c r="A243" s="476" t="s">
        <v>206</v>
      </c>
      <c r="B243" s="477"/>
      <c r="C243" s="478" t="s">
        <v>207</v>
      </c>
      <c r="D243" s="479"/>
      <c r="E243" s="394" t="s">
        <v>43</v>
      </c>
      <c r="F243" s="394">
        <v>14</v>
      </c>
      <c r="G243" s="192">
        <v>499</v>
      </c>
      <c r="H243" s="394">
        <f t="shared" si="72"/>
        <v>0</v>
      </c>
      <c r="I243" s="192">
        <f t="shared" si="69"/>
        <v>499</v>
      </c>
      <c r="J243" s="192">
        <f t="shared" si="75"/>
        <v>0</v>
      </c>
      <c r="K243" s="192">
        <f t="shared" si="71"/>
        <v>0</v>
      </c>
      <c r="L243" s="330"/>
      <c r="M243" s="184"/>
      <c r="N243" s="184"/>
      <c r="O243" s="184"/>
      <c r="P243" s="184"/>
      <c r="Q243" s="184"/>
      <c r="R243" s="184"/>
    </row>
    <row r="244" spans="1:18" s="205" customFormat="1" hidden="1" x14ac:dyDescent="0.25">
      <c r="A244" s="476" t="s">
        <v>208</v>
      </c>
      <c r="B244" s="477"/>
      <c r="C244" s="478" t="s">
        <v>209</v>
      </c>
      <c r="D244" s="479"/>
      <c r="E244" s="394" t="s">
        <v>43</v>
      </c>
      <c r="F244" s="394">
        <v>14</v>
      </c>
      <c r="G244" s="192">
        <v>0</v>
      </c>
      <c r="H244" s="394">
        <f t="shared" si="72"/>
        <v>0</v>
      </c>
      <c r="I244" s="192">
        <f t="shared" si="69"/>
        <v>0</v>
      </c>
      <c r="J244" s="192">
        <f t="shared" si="75"/>
        <v>0</v>
      </c>
      <c r="K244" s="192">
        <f t="shared" si="71"/>
        <v>0</v>
      </c>
      <c r="L244" s="330"/>
      <c r="M244" s="184"/>
      <c r="N244" s="184"/>
      <c r="O244" s="184"/>
      <c r="P244" s="184"/>
      <c r="Q244" s="184"/>
      <c r="R244" s="184"/>
    </row>
    <row r="245" spans="1:18" s="205" customFormat="1" hidden="1" x14ac:dyDescent="0.25">
      <c r="A245" s="476" t="s">
        <v>210</v>
      </c>
      <c r="B245" s="477"/>
      <c r="C245" s="478" t="s">
        <v>211</v>
      </c>
      <c r="D245" s="479"/>
      <c r="E245" s="394" t="s">
        <v>43</v>
      </c>
      <c r="F245" s="394">
        <v>14</v>
      </c>
      <c r="G245" s="192">
        <v>0</v>
      </c>
      <c r="H245" s="394">
        <f t="shared" si="72"/>
        <v>0</v>
      </c>
      <c r="I245" s="192">
        <f t="shared" si="69"/>
        <v>0</v>
      </c>
      <c r="J245" s="192">
        <f t="shared" si="75"/>
        <v>0</v>
      </c>
      <c r="K245" s="192">
        <f t="shared" si="71"/>
        <v>0</v>
      </c>
      <c r="L245" s="330"/>
      <c r="M245" s="184"/>
      <c r="N245" s="184"/>
      <c r="O245" s="184"/>
      <c r="P245" s="184"/>
      <c r="Q245" s="184"/>
      <c r="R245" s="184"/>
    </row>
    <row r="246" spans="1:18" s="205" customFormat="1" hidden="1" x14ac:dyDescent="0.25">
      <c r="A246" s="476" t="s">
        <v>212</v>
      </c>
      <c r="B246" s="477"/>
      <c r="C246" s="478" t="s">
        <v>213</v>
      </c>
      <c r="D246" s="479"/>
      <c r="E246" s="394" t="s">
        <v>43</v>
      </c>
      <c r="F246" s="394">
        <v>14</v>
      </c>
      <c r="G246" s="192">
        <v>0</v>
      </c>
      <c r="H246" s="394">
        <f t="shared" si="72"/>
        <v>0</v>
      </c>
      <c r="I246" s="192">
        <f t="shared" si="69"/>
        <v>0</v>
      </c>
      <c r="J246" s="192">
        <f t="shared" si="75"/>
        <v>0</v>
      </c>
      <c r="K246" s="192">
        <f t="shared" si="71"/>
        <v>0</v>
      </c>
      <c r="L246" s="330"/>
      <c r="M246" s="184"/>
      <c r="N246" s="184"/>
      <c r="O246" s="184"/>
      <c r="P246" s="184"/>
      <c r="Q246" s="184"/>
      <c r="R246" s="184"/>
    </row>
    <row r="247" spans="1:18" s="205" customFormat="1" hidden="1" x14ac:dyDescent="0.25">
      <c r="A247" s="476" t="s">
        <v>214</v>
      </c>
      <c r="B247" s="477"/>
      <c r="C247" s="478" t="s">
        <v>215</v>
      </c>
      <c r="D247" s="479"/>
      <c r="E247" s="394" t="s">
        <v>43</v>
      </c>
      <c r="F247" s="394">
        <v>14</v>
      </c>
      <c r="G247" s="192">
        <v>0</v>
      </c>
      <c r="H247" s="394">
        <f t="shared" si="72"/>
        <v>0</v>
      </c>
      <c r="I247" s="192">
        <f t="shared" si="69"/>
        <v>0</v>
      </c>
      <c r="J247" s="192">
        <f t="shared" si="75"/>
        <v>0</v>
      </c>
      <c r="K247" s="192">
        <f t="shared" si="71"/>
        <v>0</v>
      </c>
      <c r="L247" s="330"/>
      <c r="M247" s="184"/>
      <c r="N247" s="184"/>
      <c r="O247" s="184"/>
      <c r="P247" s="184"/>
      <c r="Q247" s="184"/>
      <c r="R247" s="184"/>
    </row>
    <row r="248" spans="1:18" s="205" customFormat="1" hidden="1" x14ac:dyDescent="0.25">
      <c r="A248" s="476" t="s">
        <v>216</v>
      </c>
      <c r="B248" s="477"/>
      <c r="C248" s="478" t="s">
        <v>217</v>
      </c>
      <c r="D248" s="479"/>
      <c r="E248" s="394" t="s">
        <v>43</v>
      </c>
      <c r="F248" s="394">
        <v>14</v>
      </c>
      <c r="G248" s="192">
        <v>0</v>
      </c>
      <c r="H248" s="394">
        <f t="shared" si="72"/>
        <v>0</v>
      </c>
      <c r="I248" s="192">
        <f t="shared" si="69"/>
        <v>0</v>
      </c>
      <c r="J248" s="192">
        <f t="shared" si="75"/>
        <v>0</v>
      </c>
      <c r="K248" s="192">
        <f t="shared" si="71"/>
        <v>0</v>
      </c>
      <c r="L248" s="330"/>
      <c r="M248" s="184"/>
      <c r="N248" s="184"/>
      <c r="O248" s="184"/>
      <c r="P248" s="184"/>
      <c r="Q248" s="184"/>
      <c r="R248" s="184"/>
    </row>
    <row r="249" spans="1:18" s="205" customFormat="1" hidden="1" x14ac:dyDescent="0.25">
      <c r="A249" s="476" t="s">
        <v>164</v>
      </c>
      <c r="B249" s="477"/>
      <c r="C249" s="478" t="s">
        <v>165</v>
      </c>
      <c r="D249" s="479"/>
      <c r="E249" s="394" t="s">
        <v>43</v>
      </c>
      <c r="F249" s="394">
        <v>14</v>
      </c>
      <c r="G249" s="192">
        <v>0</v>
      </c>
      <c r="H249" s="394">
        <f t="shared" si="72"/>
        <v>0</v>
      </c>
      <c r="I249" s="192">
        <f t="shared" si="69"/>
        <v>0</v>
      </c>
      <c r="J249" s="192">
        <f t="shared" si="75"/>
        <v>0</v>
      </c>
      <c r="K249" s="192">
        <f t="shared" si="71"/>
        <v>0</v>
      </c>
      <c r="L249" s="330"/>
      <c r="M249" s="184"/>
      <c r="N249" s="184"/>
      <c r="O249" s="184"/>
      <c r="P249" s="184"/>
      <c r="Q249" s="184"/>
      <c r="R249" s="184"/>
    </row>
    <row r="250" spans="1:18" s="205" customFormat="1" hidden="1" x14ac:dyDescent="0.25">
      <c r="A250" s="476" t="s">
        <v>218</v>
      </c>
      <c r="B250" s="477"/>
      <c r="C250" s="478" t="s">
        <v>219</v>
      </c>
      <c r="D250" s="479"/>
      <c r="E250" s="394" t="s">
        <v>43</v>
      </c>
      <c r="F250" s="394">
        <v>14</v>
      </c>
      <c r="G250" s="192">
        <v>0</v>
      </c>
      <c r="H250" s="394">
        <f t="shared" si="72"/>
        <v>0</v>
      </c>
      <c r="I250" s="192">
        <f t="shared" si="69"/>
        <v>0</v>
      </c>
      <c r="J250" s="192">
        <f t="shared" si="75"/>
        <v>0</v>
      </c>
      <c r="K250" s="192">
        <f t="shared" si="71"/>
        <v>0</v>
      </c>
      <c r="L250" s="330"/>
      <c r="M250" s="184"/>
      <c r="N250" s="184"/>
      <c r="O250" s="184"/>
      <c r="P250" s="184"/>
      <c r="Q250" s="184"/>
      <c r="R250" s="184"/>
    </row>
    <row r="251" spans="1:18" s="205" customFormat="1" hidden="1" x14ac:dyDescent="0.25">
      <c r="A251" s="476" t="s">
        <v>220</v>
      </c>
      <c r="B251" s="477"/>
      <c r="C251" s="478" t="s">
        <v>221</v>
      </c>
      <c r="D251" s="479"/>
      <c r="E251" s="394" t="s">
        <v>43</v>
      </c>
      <c r="F251" s="394">
        <v>14</v>
      </c>
      <c r="G251" s="192">
        <v>0</v>
      </c>
      <c r="H251" s="394">
        <f t="shared" si="72"/>
        <v>0</v>
      </c>
      <c r="I251" s="192">
        <f t="shared" si="69"/>
        <v>0</v>
      </c>
      <c r="J251" s="192">
        <f t="shared" si="75"/>
        <v>0</v>
      </c>
      <c r="K251" s="192">
        <f t="shared" si="71"/>
        <v>0</v>
      </c>
      <c r="L251" s="330"/>
      <c r="M251" s="184"/>
      <c r="N251" s="184"/>
      <c r="O251" s="184"/>
      <c r="P251" s="184"/>
      <c r="Q251" s="184"/>
      <c r="R251" s="184"/>
    </row>
    <row r="252" spans="1:18" s="205" customFormat="1" hidden="1" x14ac:dyDescent="0.25">
      <c r="A252" s="476" t="s">
        <v>222</v>
      </c>
      <c r="B252" s="477"/>
      <c r="C252" s="478" t="s">
        <v>223</v>
      </c>
      <c r="D252" s="479"/>
      <c r="E252" s="394" t="s">
        <v>43</v>
      </c>
      <c r="F252" s="394">
        <v>14</v>
      </c>
      <c r="G252" s="192">
        <v>0</v>
      </c>
      <c r="H252" s="394">
        <f t="shared" si="72"/>
        <v>0</v>
      </c>
      <c r="I252" s="192">
        <f t="shared" si="69"/>
        <v>0</v>
      </c>
      <c r="J252" s="192">
        <f t="shared" si="75"/>
        <v>0</v>
      </c>
      <c r="K252" s="192">
        <f t="shared" si="71"/>
        <v>0</v>
      </c>
      <c r="L252" s="330"/>
      <c r="M252" s="184"/>
      <c r="N252" s="184"/>
      <c r="O252" s="184"/>
      <c r="P252" s="184"/>
      <c r="Q252" s="184"/>
      <c r="R252" s="184"/>
    </row>
    <row r="253" spans="1:18" s="205" customFormat="1" hidden="1" x14ac:dyDescent="0.25">
      <c r="A253" s="476" t="s">
        <v>224</v>
      </c>
      <c r="B253" s="477"/>
      <c r="C253" s="478" t="s">
        <v>225</v>
      </c>
      <c r="D253" s="479"/>
      <c r="E253" s="394" t="s">
        <v>43</v>
      </c>
      <c r="F253" s="394">
        <v>14</v>
      </c>
      <c r="G253" s="192">
        <v>0</v>
      </c>
      <c r="H253" s="394">
        <f t="shared" si="72"/>
        <v>0</v>
      </c>
      <c r="I253" s="192">
        <f t="shared" si="69"/>
        <v>0</v>
      </c>
      <c r="J253" s="192">
        <f t="shared" si="75"/>
        <v>0</v>
      </c>
      <c r="K253" s="192">
        <f t="shared" si="71"/>
        <v>0</v>
      </c>
      <c r="L253" s="330"/>
      <c r="M253" s="184"/>
      <c r="N253" s="184"/>
      <c r="O253" s="184"/>
      <c r="P253" s="184"/>
      <c r="Q253" s="184"/>
      <c r="R253" s="184"/>
    </row>
    <row r="254" spans="1:18" s="205" customFormat="1" hidden="1" x14ac:dyDescent="0.25">
      <c r="A254" s="476" t="s">
        <v>226</v>
      </c>
      <c r="B254" s="477"/>
      <c r="C254" s="478" t="s">
        <v>227</v>
      </c>
      <c r="D254" s="479"/>
      <c r="E254" s="394" t="s">
        <v>43</v>
      </c>
      <c r="F254" s="394">
        <v>14</v>
      </c>
      <c r="G254" s="192">
        <v>0</v>
      </c>
      <c r="H254" s="394">
        <f t="shared" si="72"/>
        <v>0</v>
      </c>
      <c r="I254" s="192">
        <f t="shared" si="69"/>
        <v>0</v>
      </c>
      <c r="J254" s="192">
        <f t="shared" si="75"/>
        <v>0</v>
      </c>
      <c r="K254" s="192">
        <f t="shared" si="71"/>
        <v>0</v>
      </c>
      <c r="L254" s="330"/>
      <c r="M254" s="184"/>
      <c r="N254" s="184"/>
      <c r="O254" s="184"/>
      <c r="P254" s="184"/>
      <c r="Q254" s="184"/>
      <c r="R254" s="184"/>
    </row>
    <row r="255" spans="1:18" s="205" customFormat="1" hidden="1" x14ac:dyDescent="0.25">
      <c r="A255" s="476" t="s">
        <v>176</v>
      </c>
      <c r="B255" s="477"/>
      <c r="C255" s="478" t="s">
        <v>177</v>
      </c>
      <c r="D255" s="479"/>
      <c r="E255" s="394" t="s">
        <v>43</v>
      </c>
      <c r="F255" s="394">
        <v>21</v>
      </c>
      <c r="G255" s="192">
        <v>0</v>
      </c>
      <c r="H255" s="394">
        <f t="shared" si="72"/>
        <v>0</v>
      </c>
      <c r="I255" s="192">
        <f t="shared" si="69"/>
        <v>0</v>
      </c>
      <c r="J255" s="192">
        <f t="shared" si="75"/>
        <v>0</v>
      </c>
      <c r="K255" s="192">
        <f t="shared" si="71"/>
        <v>0</v>
      </c>
      <c r="L255" s="330"/>
      <c r="M255" s="184"/>
      <c r="N255" s="184"/>
      <c r="O255" s="184"/>
      <c r="P255" s="184"/>
      <c r="Q255" s="184"/>
      <c r="R255" s="184"/>
    </row>
    <row r="256" spans="1:18" s="205" customFormat="1" hidden="1" x14ac:dyDescent="0.25">
      <c r="A256" s="476" t="s">
        <v>190</v>
      </c>
      <c r="B256" s="477"/>
      <c r="C256" s="478" t="s">
        <v>191</v>
      </c>
      <c r="D256" s="479"/>
      <c r="E256" s="394" t="s">
        <v>43</v>
      </c>
      <c r="F256" s="394">
        <v>21</v>
      </c>
      <c r="G256" s="192">
        <v>0</v>
      </c>
      <c r="H256" s="394">
        <f t="shared" si="72"/>
        <v>0</v>
      </c>
      <c r="I256" s="192">
        <f t="shared" si="69"/>
        <v>0</v>
      </c>
      <c r="J256" s="192">
        <f t="shared" si="75"/>
        <v>0</v>
      </c>
      <c r="K256" s="192">
        <f t="shared" si="71"/>
        <v>0</v>
      </c>
      <c r="L256" s="330"/>
      <c r="M256" s="184"/>
      <c r="N256" s="184"/>
      <c r="O256" s="184"/>
      <c r="P256" s="184"/>
      <c r="Q256" s="184"/>
      <c r="R256" s="184"/>
    </row>
    <row r="257" spans="1:18" s="205" customFormat="1" hidden="1" x14ac:dyDescent="0.25">
      <c r="A257" s="476" t="s">
        <v>228</v>
      </c>
      <c r="B257" s="477"/>
      <c r="C257" s="478" t="s">
        <v>229</v>
      </c>
      <c r="D257" s="479"/>
      <c r="E257" s="394" t="s">
        <v>43</v>
      </c>
      <c r="F257" s="394">
        <v>14</v>
      </c>
      <c r="G257" s="192">
        <v>0</v>
      </c>
      <c r="H257" s="394">
        <f>H256*2</f>
        <v>0</v>
      </c>
      <c r="I257" s="192">
        <f t="shared" si="69"/>
        <v>0</v>
      </c>
      <c r="J257" s="192">
        <f t="shared" si="75"/>
        <v>0</v>
      </c>
      <c r="K257" s="192">
        <f t="shared" si="71"/>
        <v>0</v>
      </c>
      <c r="L257" s="330"/>
      <c r="M257" s="184"/>
      <c r="N257" s="184"/>
      <c r="O257" s="184"/>
      <c r="P257" s="184"/>
      <c r="Q257" s="184"/>
      <c r="R257" s="184"/>
    </row>
    <row r="258" spans="1:18" s="205" customFormat="1" hidden="1" x14ac:dyDescent="0.25">
      <c r="A258" s="476" t="s">
        <v>230</v>
      </c>
      <c r="B258" s="477"/>
      <c r="C258" s="478" t="s">
        <v>231</v>
      </c>
      <c r="D258" s="479"/>
      <c r="E258" s="394" t="s">
        <v>43</v>
      </c>
      <c r="F258" s="394">
        <v>14</v>
      </c>
      <c r="G258" s="192">
        <v>0</v>
      </c>
      <c r="H258" s="394">
        <f>H235</f>
        <v>0</v>
      </c>
      <c r="I258" s="192">
        <f t="shared" si="69"/>
        <v>0</v>
      </c>
      <c r="J258" s="192">
        <f t="shared" si="75"/>
        <v>0</v>
      </c>
      <c r="K258" s="192">
        <f t="shared" si="71"/>
        <v>0</v>
      </c>
      <c r="L258" s="330"/>
      <c r="M258" s="184"/>
      <c r="N258" s="184"/>
      <c r="O258" s="184"/>
      <c r="P258" s="184"/>
      <c r="Q258" s="184"/>
      <c r="R258" s="184"/>
    </row>
    <row r="259" spans="1:18" s="205" customFormat="1" hidden="1" x14ac:dyDescent="0.25">
      <c r="A259" s="476" t="s">
        <v>232</v>
      </c>
      <c r="B259" s="477"/>
      <c r="C259" s="478" t="s">
        <v>233</v>
      </c>
      <c r="D259" s="479"/>
      <c r="E259" s="394" t="s">
        <v>43</v>
      </c>
      <c r="F259" s="394">
        <v>14</v>
      </c>
      <c r="G259" s="192">
        <v>0</v>
      </c>
      <c r="H259" s="394">
        <f t="shared" si="72"/>
        <v>0</v>
      </c>
      <c r="I259" s="192">
        <f t="shared" si="69"/>
        <v>0</v>
      </c>
      <c r="J259" s="192">
        <f t="shared" si="75"/>
        <v>0</v>
      </c>
      <c r="K259" s="192">
        <f t="shared" si="71"/>
        <v>0</v>
      </c>
      <c r="L259" s="330"/>
      <c r="M259" s="184"/>
      <c r="N259" s="184"/>
      <c r="O259" s="184"/>
      <c r="P259" s="184"/>
      <c r="Q259" s="184"/>
      <c r="R259" s="184"/>
    </row>
    <row r="260" spans="1:18" s="205" customFormat="1" hidden="1" x14ac:dyDescent="0.25">
      <c r="A260" s="476" t="s">
        <v>234</v>
      </c>
      <c r="B260" s="477"/>
      <c r="C260" s="478" t="s">
        <v>235</v>
      </c>
      <c r="D260" s="479"/>
      <c r="E260" s="394" t="s">
        <v>43</v>
      </c>
      <c r="F260" s="394">
        <v>14</v>
      </c>
      <c r="G260" s="192">
        <v>0</v>
      </c>
      <c r="H260" s="394">
        <f t="shared" si="72"/>
        <v>0</v>
      </c>
      <c r="I260" s="192">
        <f t="shared" si="69"/>
        <v>0</v>
      </c>
      <c r="J260" s="192">
        <f t="shared" si="75"/>
        <v>0</v>
      </c>
      <c r="K260" s="192">
        <f t="shared" si="71"/>
        <v>0</v>
      </c>
      <c r="L260" s="330"/>
      <c r="M260" s="184"/>
      <c r="N260" s="184"/>
      <c r="O260" s="184"/>
      <c r="P260" s="184"/>
      <c r="Q260" s="184"/>
      <c r="R260" s="184"/>
    </row>
    <row r="261" spans="1:18" s="205" customFormat="1" hidden="1" x14ac:dyDescent="0.25">
      <c r="A261" s="452"/>
      <c r="B261" s="453"/>
      <c r="C261" s="454"/>
      <c r="D261" s="453"/>
      <c r="E261" s="193"/>
      <c r="F261" s="193"/>
      <c r="G261" s="194"/>
      <c r="H261" s="193"/>
      <c r="I261" s="194"/>
      <c r="J261" s="194"/>
      <c r="K261" s="175"/>
      <c r="L261" s="330"/>
      <c r="M261" s="184"/>
      <c r="N261" s="184"/>
      <c r="O261" s="184"/>
      <c r="P261" s="184"/>
      <c r="Q261" s="184"/>
      <c r="R261" s="184"/>
    </row>
    <row r="262" spans="1:18" s="176" customFormat="1" hidden="1" x14ac:dyDescent="0.25">
      <c r="A262" s="195" t="s">
        <v>236</v>
      </c>
      <c r="B262" s="391"/>
      <c r="C262" s="390"/>
      <c r="D262" s="391"/>
      <c r="E262" s="451"/>
      <c r="F262" s="451"/>
      <c r="G262" s="451"/>
      <c r="H262" s="451"/>
      <c r="I262" s="451"/>
      <c r="J262" s="451"/>
      <c r="K262" s="378"/>
      <c r="M262" s="185"/>
      <c r="N262" s="185"/>
      <c r="O262" s="185"/>
      <c r="P262" s="185"/>
      <c r="Q262" s="185"/>
      <c r="R262" s="185"/>
    </row>
    <row r="263" spans="1:18" s="176" customFormat="1" hidden="1" x14ac:dyDescent="0.25">
      <c r="A263" s="456" t="s">
        <v>237</v>
      </c>
      <c r="B263" s="451"/>
      <c r="C263" s="451" t="s">
        <v>203</v>
      </c>
      <c r="D263" s="451"/>
      <c r="E263" s="178" t="s">
        <v>43</v>
      </c>
      <c r="F263" s="178">
        <v>14</v>
      </c>
      <c r="G263" s="179">
        <v>468</v>
      </c>
      <c r="H263" s="180">
        <v>0</v>
      </c>
      <c r="I263" s="179">
        <f t="shared" ref="I263:I269" si="76">ROUND(G263-((G263*J263)/100),2)</f>
        <v>468</v>
      </c>
      <c r="J263" s="179">
        <f t="shared" ref="J263" si="77">K$1</f>
        <v>0</v>
      </c>
      <c r="K263" s="179">
        <f t="shared" ref="K263:K269" si="78">ROUND((H263*I263),2)</f>
        <v>0</v>
      </c>
      <c r="M263" s="185"/>
      <c r="N263" s="185"/>
      <c r="O263" s="185"/>
      <c r="P263" s="185"/>
      <c r="Q263" s="185"/>
      <c r="R263" s="185"/>
    </row>
    <row r="264" spans="1:18" s="205" customFormat="1" hidden="1" x14ac:dyDescent="0.25">
      <c r="A264" s="480" t="s">
        <v>204</v>
      </c>
      <c r="B264" s="481"/>
      <c r="C264" s="450" t="s">
        <v>205</v>
      </c>
      <c r="D264" s="450"/>
      <c r="E264" s="394">
        <v>12</v>
      </c>
      <c r="F264" s="394" t="s">
        <v>48</v>
      </c>
      <c r="G264" s="192">
        <v>42</v>
      </c>
      <c r="H264" s="394">
        <f>H263</f>
        <v>0</v>
      </c>
      <c r="I264" s="192">
        <f t="shared" si="76"/>
        <v>42</v>
      </c>
      <c r="J264" s="192">
        <f>$K$2</f>
        <v>0</v>
      </c>
      <c r="K264" s="192">
        <f t="shared" si="78"/>
        <v>0</v>
      </c>
      <c r="L264" s="330"/>
      <c r="M264" s="184"/>
      <c r="N264" s="184"/>
      <c r="O264" s="184"/>
      <c r="P264" s="184"/>
      <c r="Q264" s="184"/>
      <c r="R264" s="184"/>
    </row>
    <row r="265" spans="1:18" s="205" customFormat="1" hidden="1" x14ac:dyDescent="0.25">
      <c r="A265" s="392" t="s">
        <v>238</v>
      </c>
      <c r="B265" s="181"/>
      <c r="C265" s="390" t="s">
        <v>239</v>
      </c>
      <c r="D265" s="391"/>
      <c r="E265" s="178" t="s">
        <v>43</v>
      </c>
      <c r="F265" s="178">
        <v>14</v>
      </c>
      <c r="G265" s="179">
        <v>30</v>
      </c>
      <c r="H265" s="180">
        <f>H263</f>
        <v>0</v>
      </c>
      <c r="I265" s="179">
        <f t="shared" si="76"/>
        <v>30</v>
      </c>
      <c r="J265" s="179">
        <f t="shared" ref="J265:J269" si="79">K$1</f>
        <v>0</v>
      </c>
      <c r="K265" s="179">
        <f t="shared" si="78"/>
        <v>0</v>
      </c>
      <c r="L265" s="330"/>
      <c r="M265" s="184"/>
      <c r="N265" s="184"/>
      <c r="O265" s="184"/>
      <c r="P265" s="184"/>
      <c r="Q265" s="184"/>
      <c r="R265" s="184"/>
    </row>
    <row r="266" spans="1:18" s="205" customFormat="1" hidden="1" x14ac:dyDescent="0.25">
      <c r="A266" s="483" t="s">
        <v>240</v>
      </c>
      <c r="B266" s="484"/>
      <c r="C266" s="451" t="s">
        <v>241</v>
      </c>
      <c r="D266" s="451"/>
      <c r="E266" s="197" t="s">
        <v>43</v>
      </c>
      <c r="F266" s="178">
        <v>14</v>
      </c>
      <c r="G266" s="179">
        <v>676</v>
      </c>
      <c r="H266" s="178">
        <v>0</v>
      </c>
      <c r="I266" s="179">
        <f t="shared" si="76"/>
        <v>676</v>
      </c>
      <c r="J266" s="179">
        <f t="shared" si="79"/>
        <v>0</v>
      </c>
      <c r="K266" s="179">
        <f t="shared" si="78"/>
        <v>0</v>
      </c>
      <c r="L266" s="330"/>
      <c r="M266" s="184"/>
      <c r="N266" s="184"/>
      <c r="O266" s="184"/>
      <c r="P266" s="184"/>
      <c r="Q266" s="184"/>
      <c r="R266" s="184"/>
    </row>
    <row r="267" spans="1:18" s="205" customFormat="1" hidden="1" x14ac:dyDescent="0.25">
      <c r="A267" s="450"/>
      <c r="B267" s="450"/>
      <c r="C267" s="450"/>
      <c r="D267" s="450"/>
      <c r="E267" s="394"/>
      <c r="F267" s="394"/>
      <c r="G267" s="192">
        <v>0</v>
      </c>
      <c r="H267" s="394">
        <v>0</v>
      </c>
      <c r="I267" s="192">
        <f t="shared" si="76"/>
        <v>0</v>
      </c>
      <c r="J267" s="192">
        <f t="shared" si="79"/>
        <v>0</v>
      </c>
      <c r="K267" s="192">
        <f t="shared" si="78"/>
        <v>0</v>
      </c>
      <c r="L267" s="330"/>
      <c r="M267" s="184"/>
      <c r="N267" s="184"/>
      <c r="O267" s="184"/>
      <c r="P267" s="184"/>
      <c r="Q267" s="184"/>
      <c r="R267" s="184"/>
    </row>
    <row r="268" spans="1:18" s="205" customFormat="1" hidden="1" x14ac:dyDescent="0.25">
      <c r="A268" s="450"/>
      <c r="B268" s="450"/>
      <c r="C268" s="450"/>
      <c r="D268" s="450"/>
      <c r="E268" s="394"/>
      <c r="F268" s="394"/>
      <c r="G268" s="192">
        <v>0</v>
      </c>
      <c r="H268" s="394">
        <v>0</v>
      </c>
      <c r="I268" s="192">
        <f t="shared" si="76"/>
        <v>0</v>
      </c>
      <c r="J268" s="192">
        <f t="shared" si="79"/>
        <v>0</v>
      </c>
      <c r="K268" s="192">
        <f t="shared" si="78"/>
        <v>0</v>
      </c>
      <c r="L268" s="330"/>
      <c r="M268" s="184"/>
      <c r="N268" s="184"/>
      <c r="O268" s="184"/>
      <c r="P268" s="184"/>
      <c r="Q268" s="184"/>
      <c r="R268" s="184"/>
    </row>
    <row r="269" spans="1:18" s="205" customFormat="1" hidden="1" x14ac:dyDescent="0.25">
      <c r="A269" s="450"/>
      <c r="B269" s="450"/>
      <c r="C269" s="450"/>
      <c r="D269" s="450"/>
      <c r="E269" s="394"/>
      <c r="F269" s="394"/>
      <c r="G269" s="192">
        <v>0</v>
      </c>
      <c r="H269" s="394">
        <v>0</v>
      </c>
      <c r="I269" s="192">
        <f t="shared" si="76"/>
        <v>0</v>
      </c>
      <c r="J269" s="192">
        <f t="shared" si="79"/>
        <v>0</v>
      </c>
      <c r="K269" s="192">
        <f t="shared" si="78"/>
        <v>0</v>
      </c>
      <c r="L269" s="330"/>
      <c r="M269" s="184"/>
      <c r="N269" s="184"/>
      <c r="O269" s="184"/>
      <c r="P269" s="184"/>
      <c r="Q269" s="184"/>
      <c r="R269" s="184"/>
    </row>
    <row r="270" spans="1:18" x14ac:dyDescent="0.25">
      <c r="A270" s="272"/>
      <c r="B270" s="273"/>
      <c r="C270" s="273"/>
      <c r="D270" s="273"/>
      <c r="E270" s="274"/>
      <c r="F270" s="274"/>
      <c r="G270" s="275"/>
      <c r="H270" s="274"/>
      <c r="I270" s="275"/>
      <c r="J270" s="275"/>
      <c r="K270" s="275"/>
      <c r="L270" s="329"/>
      <c r="M270" s="329"/>
      <c r="N270" s="329"/>
      <c r="O270" s="329"/>
      <c r="P270" s="329"/>
      <c r="Q270" s="329"/>
      <c r="R270" s="329"/>
    </row>
    <row r="271" spans="1:18" x14ac:dyDescent="0.25">
      <c r="A271" s="177" t="s">
        <v>252</v>
      </c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203"/>
      <c r="M271" s="204"/>
      <c r="N271" s="204">
        <f>K272</f>
        <v>200.20000000000002</v>
      </c>
      <c r="O271" s="204">
        <f>K273</f>
        <v>115.5</v>
      </c>
      <c r="P271" s="204" t="s">
        <v>39</v>
      </c>
      <c r="Q271" s="204" t="s">
        <v>39</v>
      </c>
      <c r="R271" s="204" t="s">
        <v>39</v>
      </c>
    </row>
    <row r="272" spans="1:18" x14ac:dyDescent="0.25">
      <c r="A272" s="486" t="s">
        <v>253</v>
      </c>
      <c r="B272" s="487"/>
      <c r="C272" s="448" t="s">
        <v>254</v>
      </c>
      <c r="D272" s="449"/>
      <c r="E272" s="394" t="s">
        <v>255</v>
      </c>
      <c r="F272" s="394">
        <v>0</v>
      </c>
      <c r="G272" s="192">
        <v>7.7</v>
      </c>
      <c r="H272" s="394">
        <f>H59+H61+H62+H64+H67+H71+H88+H78+H115</f>
        <v>26</v>
      </c>
      <c r="I272" s="192">
        <f>ROUND(G272-((G272*J272)/100),2)</f>
        <v>7.7</v>
      </c>
      <c r="J272" s="192">
        <f>K$3</f>
        <v>0</v>
      </c>
      <c r="K272" s="192">
        <f>H272*I272</f>
        <v>200.20000000000002</v>
      </c>
      <c r="L272" s="329"/>
      <c r="M272" s="329"/>
      <c r="N272" s="329"/>
      <c r="O272" s="329"/>
      <c r="P272" s="329"/>
      <c r="Q272" s="329"/>
      <c r="R272" s="329"/>
    </row>
    <row r="273" spans="1:18" x14ac:dyDescent="0.25">
      <c r="A273" s="486" t="s">
        <v>253</v>
      </c>
      <c r="B273" s="487"/>
      <c r="C273" s="448" t="s">
        <v>254</v>
      </c>
      <c r="D273" s="449"/>
      <c r="E273" s="191" t="s">
        <v>11</v>
      </c>
      <c r="F273" s="394">
        <v>0</v>
      </c>
      <c r="G273" s="192">
        <v>7.7</v>
      </c>
      <c r="H273" s="191">
        <f>H185+H187+H188+H190+H193+H197+H204+H214+H241</f>
        <v>15</v>
      </c>
      <c r="I273" s="192">
        <f>ROUND(G273-((G273*J273)/100),2)</f>
        <v>7.7</v>
      </c>
      <c r="J273" s="192">
        <f>K$3</f>
        <v>0</v>
      </c>
      <c r="K273" s="192">
        <f>H273*I273</f>
        <v>115.5</v>
      </c>
      <c r="L273" s="329"/>
      <c r="M273" s="329"/>
      <c r="N273" s="329"/>
      <c r="O273" s="329"/>
      <c r="P273" s="329"/>
      <c r="Q273" s="329"/>
      <c r="R273" s="329"/>
    </row>
    <row r="274" spans="1:18" x14ac:dyDescent="0.25">
      <c r="A274" s="242"/>
      <c r="B274" s="243"/>
      <c r="C274" s="244"/>
      <c r="D274" s="241"/>
      <c r="E274" s="245"/>
      <c r="F274" s="329"/>
      <c r="G274" s="246"/>
      <c r="H274" s="245"/>
      <c r="I274" s="246"/>
      <c r="J274" s="246"/>
      <c r="K274" s="247"/>
      <c r="L274" s="329"/>
      <c r="M274" s="329"/>
      <c r="N274" s="329"/>
      <c r="O274" s="329"/>
      <c r="P274" s="329"/>
      <c r="Q274" s="329"/>
      <c r="R274" s="329"/>
    </row>
    <row r="275" spans="1:18" x14ac:dyDescent="0.25">
      <c r="A275" s="545" t="s">
        <v>256</v>
      </c>
      <c r="B275" s="546"/>
      <c r="C275" s="546"/>
      <c r="D275" s="546"/>
      <c r="E275" s="546"/>
      <c r="F275" s="546"/>
      <c r="G275" s="546"/>
      <c r="H275" s="546"/>
      <c r="I275" s="546"/>
      <c r="J275" s="546"/>
      <c r="K275" s="547"/>
      <c r="L275" s="329"/>
      <c r="M275" s="329"/>
      <c r="N275" s="329"/>
      <c r="O275" s="329"/>
      <c r="P275" s="329"/>
      <c r="Q275" s="329"/>
      <c r="R275" s="329"/>
    </row>
    <row r="276" spans="1:18" x14ac:dyDescent="0.25">
      <c r="A276" s="253"/>
      <c r="B276" s="535" t="s">
        <v>475</v>
      </c>
      <c r="C276" s="536" t="s">
        <v>39</v>
      </c>
      <c r="D276" s="536" t="s">
        <v>39</v>
      </c>
      <c r="E276" s="536" t="s">
        <v>39</v>
      </c>
      <c r="F276" s="536" t="s">
        <v>39</v>
      </c>
      <c r="G276" s="536" t="s">
        <v>39</v>
      </c>
      <c r="H276" s="536" t="s">
        <v>39</v>
      </c>
      <c r="I276" s="536" t="s">
        <v>39</v>
      </c>
      <c r="J276" s="536" t="s">
        <v>39</v>
      </c>
      <c r="K276" s="225"/>
      <c r="L276" s="203"/>
      <c r="M276" s="204"/>
      <c r="N276" s="204">
        <f>SUM(K277:K280)</f>
        <v>4118.95</v>
      </c>
      <c r="O276" s="204"/>
      <c r="P276" s="204" t="s">
        <v>39</v>
      </c>
      <c r="Q276" s="204" t="s">
        <v>39</v>
      </c>
      <c r="R276" s="204" t="s">
        <v>39</v>
      </c>
    </row>
    <row r="277" spans="1:18" x14ac:dyDescent="0.25">
      <c r="A277" s="544" t="s">
        <v>258</v>
      </c>
      <c r="B277" s="544" t="s">
        <v>20</v>
      </c>
      <c r="C277" s="544" t="s">
        <v>20</v>
      </c>
      <c r="D277" s="544">
        <v>1</v>
      </c>
      <c r="E277" s="249"/>
      <c r="F277" s="270">
        <v>21</v>
      </c>
      <c r="G277" s="250">
        <v>3150</v>
      </c>
      <c r="H277" s="249">
        <v>1</v>
      </c>
      <c r="I277" s="250">
        <f>ROUND(G277-((G277*J277)/100),2)</f>
        <v>3150</v>
      </c>
      <c r="J277" s="250">
        <f>K$4</f>
        <v>0</v>
      </c>
      <c r="K277" s="240">
        <f t="shared" ref="K277:K280" si="80">H277*I277</f>
        <v>3150</v>
      </c>
      <c r="L277" s="329"/>
      <c r="M277" s="329"/>
      <c r="N277" s="329"/>
      <c r="O277" s="329"/>
      <c r="P277" s="329"/>
      <c r="Q277" s="329"/>
      <c r="R277" s="329"/>
    </row>
    <row r="278" spans="1:18" x14ac:dyDescent="0.25">
      <c r="A278" s="544" t="s">
        <v>260</v>
      </c>
      <c r="B278" s="544" t="s">
        <v>22</v>
      </c>
      <c r="C278" s="544" t="s">
        <v>22</v>
      </c>
      <c r="D278" s="544">
        <v>1</v>
      </c>
      <c r="E278" s="249"/>
      <c r="F278" s="270">
        <v>21</v>
      </c>
      <c r="G278" s="250">
        <v>599</v>
      </c>
      <c r="H278" s="249">
        <v>1</v>
      </c>
      <c r="I278" s="250">
        <f>ROUND(G278-((G278*J278)/100),2)</f>
        <v>599</v>
      </c>
      <c r="J278" s="250">
        <f>K$5</f>
        <v>0</v>
      </c>
      <c r="K278" s="240">
        <f t="shared" si="80"/>
        <v>599</v>
      </c>
      <c r="L278" s="329"/>
      <c r="M278" s="329"/>
      <c r="N278" s="329"/>
      <c r="O278" s="329"/>
      <c r="P278" s="329"/>
      <c r="Q278" s="329"/>
      <c r="R278" s="329"/>
    </row>
    <row r="279" spans="1:18" x14ac:dyDescent="0.25">
      <c r="A279" s="544" t="s">
        <v>261</v>
      </c>
      <c r="B279" s="544" t="s">
        <v>24</v>
      </c>
      <c r="C279" s="544" t="s">
        <v>24</v>
      </c>
      <c r="D279" s="544">
        <v>1</v>
      </c>
      <c r="E279" s="249"/>
      <c r="F279" s="270">
        <v>21</v>
      </c>
      <c r="G279" s="250">
        <v>249.99</v>
      </c>
      <c r="H279" s="249">
        <v>1</v>
      </c>
      <c r="I279" s="250">
        <f>ROUND(G279-((G279*J279)/100),2)</f>
        <v>249.99</v>
      </c>
      <c r="J279" s="250">
        <f>K$6</f>
        <v>0</v>
      </c>
      <c r="K279" s="240">
        <f t="shared" si="80"/>
        <v>249.99</v>
      </c>
      <c r="L279" s="329"/>
      <c r="M279" s="329"/>
      <c r="N279" s="329"/>
      <c r="O279" s="329"/>
      <c r="P279" s="329"/>
      <c r="Q279" s="329"/>
      <c r="R279" s="329"/>
    </row>
    <row r="280" spans="1:18" x14ac:dyDescent="0.25">
      <c r="A280" s="544" t="s">
        <v>263</v>
      </c>
      <c r="B280" s="544" t="s">
        <v>26</v>
      </c>
      <c r="C280" s="544" t="s">
        <v>26</v>
      </c>
      <c r="D280" s="544">
        <v>4</v>
      </c>
      <c r="E280" s="249"/>
      <c r="F280" s="270">
        <v>21</v>
      </c>
      <c r="G280" s="250">
        <v>29.99</v>
      </c>
      <c r="H280" s="249">
        <v>4</v>
      </c>
      <c r="I280" s="250">
        <f>ROUND(G280-((G280*J280)/100),2)</f>
        <v>29.99</v>
      </c>
      <c r="J280" s="250">
        <f>K$7</f>
        <v>0</v>
      </c>
      <c r="K280" s="240">
        <f t="shared" si="80"/>
        <v>119.96</v>
      </c>
      <c r="L280" s="329"/>
      <c r="M280" s="329"/>
      <c r="N280" s="329"/>
      <c r="O280" s="329"/>
      <c r="P280" s="329"/>
      <c r="Q280" s="329"/>
      <c r="R280" s="329"/>
    </row>
    <row r="281" spans="1:18" x14ac:dyDescent="0.25">
      <c r="A281" s="329"/>
      <c r="B281" s="329"/>
      <c r="C281" s="329"/>
      <c r="D281" s="329"/>
      <c r="E281" s="329"/>
      <c r="F281" s="329"/>
      <c r="G281" s="329"/>
      <c r="H281" s="329"/>
      <c r="I281" s="329"/>
      <c r="J281" s="329"/>
      <c r="K281" s="329"/>
      <c r="L281" s="329"/>
      <c r="M281" s="329"/>
      <c r="N281" s="329"/>
      <c r="O281" s="329"/>
      <c r="P281" s="329"/>
      <c r="Q281" s="329"/>
      <c r="R281" s="329"/>
    </row>
    <row r="282" spans="1:18" x14ac:dyDescent="0.25">
      <c r="A282" s="253"/>
      <c r="B282" s="535" t="s">
        <v>476</v>
      </c>
      <c r="C282" s="536" t="s">
        <v>39</v>
      </c>
      <c r="D282" s="536" t="s">
        <v>39</v>
      </c>
      <c r="E282" s="536" t="s">
        <v>39</v>
      </c>
      <c r="F282" s="536" t="s">
        <v>39</v>
      </c>
      <c r="G282" s="536" t="s">
        <v>39</v>
      </c>
      <c r="H282" s="536" t="s">
        <v>39</v>
      </c>
      <c r="I282" s="536" t="s">
        <v>39</v>
      </c>
      <c r="J282" s="536" t="s">
        <v>39</v>
      </c>
      <c r="K282" s="225"/>
      <c r="L282" s="203"/>
      <c r="M282" s="204"/>
      <c r="N282" s="204"/>
      <c r="O282" s="204">
        <f>SUM(K283:K286)</f>
        <v>4118.95</v>
      </c>
      <c r="P282" s="204" t="s">
        <v>39</v>
      </c>
      <c r="Q282" s="204" t="s">
        <v>39</v>
      </c>
      <c r="R282" s="204" t="s">
        <v>39</v>
      </c>
    </row>
    <row r="283" spans="1:18" x14ac:dyDescent="0.25">
      <c r="A283" s="544" t="s">
        <v>258</v>
      </c>
      <c r="B283" s="544" t="s">
        <v>20</v>
      </c>
      <c r="C283" s="557" t="s">
        <v>259</v>
      </c>
      <c r="D283" s="557">
        <v>1</v>
      </c>
      <c r="E283" s="249"/>
      <c r="F283" s="270">
        <v>21</v>
      </c>
      <c r="G283" s="250">
        <v>3150</v>
      </c>
      <c r="H283" s="249">
        <v>1</v>
      </c>
      <c r="I283" s="250">
        <f>ROUND(G283-((G283*J283)/100),2)</f>
        <v>3150</v>
      </c>
      <c r="J283" s="250">
        <f>K$4</f>
        <v>0</v>
      </c>
      <c r="K283" s="240">
        <f t="shared" ref="K283:K286" si="81">H283*I283</f>
        <v>3150</v>
      </c>
      <c r="L283" s="329"/>
      <c r="M283" s="329"/>
      <c r="N283" s="329"/>
      <c r="O283" s="329"/>
      <c r="P283" s="329"/>
      <c r="Q283" s="329"/>
      <c r="R283" s="329"/>
    </row>
    <row r="284" spans="1:18" x14ac:dyDescent="0.25">
      <c r="A284" s="544" t="s">
        <v>260</v>
      </c>
      <c r="B284" s="544" t="s">
        <v>22</v>
      </c>
      <c r="C284" s="557" t="s">
        <v>442</v>
      </c>
      <c r="D284" s="557">
        <v>1</v>
      </c>
      <c r="E284" s="249"/>
      <c r="F284" s="270">
        <v>21</v>
      </c>
      <c r="G284" s="250">
        <v>599</v>
      </c>
      <c r="H284" s="249">
        <v>1</v>
      </c>
      <c r="I284" s="250">
        <f>ROUND(G284-((G284*J284)/100),2)</f>
        <v>599</v>
      </c>
      <c r="J284" s="250">
        <f>K$5</f>
        <v>0</v>
      </c>
      <c r="K284" s="240">
        <f t="shared" si="81"/>
        <v>599</v>
      </c>
      <c r="L284" s="329"/>
      <c r="M284" s="329"/>
      <c r="N284" s="329"/>
      <c r="O284" s="329"/>
      <c r="P284" s="329"/>
      <c r="Q284" s="329"/>
      <c r="R284" s="329"/>
    </row>
    <row r="285" spans="1:18" x14ac:dyDescent="0.25">
      <c r="A285" s="544" t="s">
        <v>261</v>
      </c>
      <c r="B285" s="544" t="s">
        <v>24</v>
      </c>
      <c r="C285" s="557" t="s">
        <v>262</v>
      </c>
      <c r="D285" s="557">
        <v>1</v>
      </c>
      <c r="E285" s="249"/>
      <c r="F285" s="270">
        <v>21</v>
      </c>
      <c r="G285" s="250">
        <v>249.99</v>
      </c>
      <c r="H285" s="249">
        <v>1</v>
      </c>
      <c r="I285" s="250">
        <f>ROUND(G285-((G285*J285)/100),2)</f>
        <v>249.99</v>
      </c>
      <c r="J285" s="250">
        <f>K$6</f>
        <v>0</v>
      </c>
      <c r="K285" s="240">
        <f t="shared" si="81"/>
        <v>249.99</v>
      </c>
      <c r="L285" s="329"/>
      <c r="M285" s="329"/>
      <c r="N285" s="329"/>
      <c r="O285" s="329"/>
      <c r="P285" s="329"/>
      <c r="Q285" s="329"/>
      <c r="R285" s="329"/>
    </row>
    <row r="286" spans="1:18" x14ac:dyDescent="0.25">
      <c r="A286" s="544" t="s">
        <v>263</v>
      </c>
      <c r="B286" s="544" t="s">
        <v>26</v>
      </c>
      <c r="C286" s="544" t="s">
        <v>26</v>
      </c>
      <c r="D286" s="544">
        <v>4</v>
      </c>
      <c r="E286" s="249"/>
      <c r="F286" s="270">
        <v>21</v>
      </c>
      <c r="G286" s="250">
        <v>29.99</v>
      </c>
      <c r="H286" s="249">
        <v>4</v>
      </c>
      <c r="I286" s="250">
        <f>ROUND(G286-((G286*J286)/100),2)</f>
        <v>29.99</v>
      </c>
      <c r="J286" s="250">
        <f>K$7</f>
        <v>0</v>
      </c>
      <c r="K286" s="240">
        <f t="shared" si="81"/>
        <v>119.96</v>
      </c>
      <c r="L286" s="329"/>
      <c r="M286" s="329"/>
      <c r="N286" s="329"/>
      <c r="O286" s="329"/>
      <c r="P286" s="329"/>
      <c r="Q286" s="329"/>
      <c r="R286" s="329"/>
    </row>
    <row r="287" spans="1:18" ht="15.75" thickBot="1" x14ac:dyDescent="0.3">
      <c r="A287" s="329"/>
      <c r="B287" s="329"/>
      <c r="C287" s="329"/>
      <c r="D287" s="329"/>
      <c r="E287" s="329"/>
      <c r="F287" s="329"/>
      <c r="G287" s="329"/>
      <c r="H287" s="329"/>
      <c r="I287" s="329"/>
      <c r="J287" s="329"/>
      <c r="K287" s="329"/>
      <c r="L287" s="329"/>
      <c r="M287" s="329"/>
      <c r="N287" s="329"/>
      <c r="O287" s="329"/>
      <c r="P287" s="329"/>
      <c r="Q287" s="329"/>
      <c r="R287" s="329"/>
    </row>
    <row r="288" spans="1:18" ht="15.75" thickBot="1" x14ac:dyDescent="0.3">
      <c r="A288" s="329"/>
      <c r="B288" s="329"/>
      <c r="C288" s="329"/>
      <c r="D288" s="329"/>
      <c r="E288" s="329"/>
      <c r="F288" s="329"/>
      <c r="G288" s="329"/>
      <c r="H288" s="329"/>
      <c r="I288" s="548" t="s">
        <v>524</v>
      </c>
      <c r="J288" s="549"/>
      <c r="K288" s="428">
        <f>SUM(K12:K286)</f>
        <v>237018.90000000005</v>
      </c>
      <c r="L288" s="329"/>
      <c r="M288" s="329"/>
      <c r="N288" s="329"/>
      <c r="O288" s="329"/>
      <c r="P288" s="329"/>
      <c r="Q288" s="329"/>
      <c r="R288" s="329"/>
    </row>
  </sheetData>
  <mergeCells count="508">
    <mergeCell ref="A273:B273"/>
    <mergeCell ref="C273:D273"/>
    <mergeCell ref="A268:B268"/>
    <mergeCell ref="C268:D268"/>
    <mergeCell ref="A269:B269"/>
    <mergeCell ref="C269:D269"/>
    <mergeCell ref="A264:B264"/>
    <mergeCell ref="C264:D264"/>
    <mergeCell ref="A266:B266"/>
    <mergeCell ref="C266:D266"/>
    <mergeCell ref="A267:B267"/>
    <mergeCell ref="C267:D267"/>
    <mergeCell ref="A272:B272"/>
    <mergeCell ref="C272:D272"/>
    <mergeCell ref="C261:D261"/>
    <mergeCell ref="E262:F262"/>
    <mergeCell ref="G262:H262"/>
    <mergeCell ref="I262:J262"/>
    <mergeCell ref="A263:B263"/>
    <mergeCell ref="C263:D263"/>
    <mergeCell ref="A256:B256"/>
    <mergeCell ref="A257:B257"/>
    <mergeCell ref="A258:B258"/>
    <mergeCell ref="A259:B259"/>
    <mergeCell ref="A260:B260"/>
    <mergeCell ref="A261:B261"/>
    <mergeCell ref="C256:D256"/>
    <mergeCell ref="C257:D257"/>
    <mergeCell ref="C258:D258"/>
    <mergeCell ref="C259:D259"/>
    <mergeCell ref="C260:D260"/>
    <mergeCell ref="C237:D237"/>
    <mergeCell ref="A238:B238"/>
    <mergeCell ref="C238:D238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C242:D242"/>
    <mergeCell ref="C243:D243"/>
    <mergeCell ref="C244:D244"/>
    <mergeCell ref="A242:B242"/>
    <mergeCell ref="A243:B243"/>
    <mergeCell ref="C254:D254"/>
    <mergeCell ref="C255:D255"/>
    <mergeCell ref="C245:D245"/>
    <mergeCell ref="C246:D246"/>
    <mergeCell ref="A216:B216"/>
    <mergeCell ref="C216:D216"/>
    <mergeCell ref="A231:B231"/>
    <mergeCell ref="C231:D231"/>
    <mergeCell ref="A232:B232"/>
    <mergeCell ref="C232:D232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3:B213"/>
    <mergeCell ref="C213:D213"/>
    <mergeCell ref="A214:B214"/>
    <mergeCell ref="C214:D214"/>
    <mergeCell ref="A215:B215"/>
    <mergeCell ref="C215:D215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C203:D203"/>
    <mergeCell ref="A204:B204"/>
    <mergeCell ref="C204:D204"/>
    <mergeCell ref="A205:B205"/>
    <mergeCell ref="C205:D205"/>
    <mergeCell ref="A206:B206"/>
    <mergeCell ref="C206:D206"/>
    <mergeCell ref="A198:B198"/>
    <mergeCell ref="A199:B199"/>
    <mergeCell ref="A200:B200"/>
    <mergeCell ref="A201:B201"/>
    <mergeCell ref="A202:B202"/>
    <mergeCell ref="A203:B203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7:B187"/>
    <mergeCell ref="C187:D187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40:B140"/>
    <mergeCell ref="C140:D140"/>
    <mergeCell ref="A141:B141"/>
    <mergeCell ref="C141:D141"/>
    <mergeCell ref="A142:B142"/>
    <mergeCell ref="C142:D142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5:D175"/>
    <mergeCell ref="A170:B170"/>
    <mergeCell ref="A138:B138"/>
    <mergeCell ref="C138:D138"/>
    <mergeCell ref="A132:B132"/>
    <mergeCell ref="A133:B133"/>
    <mergeCell ref="A134:B134"/>
    <mergeCell ref="A135:B135"/>
    <mergeCell ref="C135:D135"/>
    <mergeCell ref="E136:F136"/>
    <mergeCell ref="A143:B143"/>
    <mergeCell ref="C143:D143"/>
    <mergeCell ref="A117:B117"/>
    <mergeCell ref="G136:H136"/>
    <mergeCell ref="I136:J136"/>
    <mergeCell ref="A137:B137"/>
    <mergeCell ref="C137:D137"/>
    <mergeCell ref="A115:B115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A108:B108"/>
    <mergeCell ref="C108:D108"/>
    <mergeCell ref="A109:B109"/>
    <mergeCell ref="C109:D109"/>
    <mergeCell ref="A113:B113"/>
    <mergeCell ref="C113:D113"/>
    <mergeCell ref="A114:B114"/>
    <mergeCell ref="C114:D114"/>
    <mergeCell ref="A116:B116"/>
    <mergeCell ref="A82:B82"/>
    <mergeCell ref="C82:D82"/>
    <mergeCell ref="A83:B83"/>
    <mergeCell ref="C83:D83"/>
    <mergeCell ref="A104:B104"/>
    <mergeCell ref="C104:D104"/>
    <mergeCell ref="A105:B105"/>
    <mergeCell ref="C105:D105"/>
    <mergeCell ref="A106:B106"/>
    <mergeCell ref="C106:D10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120:B120"/>
    <mergeCell ref="A121:B121"/>
    <mergeCell ref="A122:B122"/>
    <mergeCell ref="A182:B182"/>
    <mergeCell ref="C182:D182"/>
    <mergeCell ref="A183:B183"/>
    <mergeCell ref="C183:D183"/>
    <mergeCell ref="A179:B179"/>
    <mergeCell ref="C179:D179"/>
    <mergeCell ref="A180:B180"/>
    <mergeCell ref="A126:B126"/>
    <mergeCell ref="A127:B127"/>
    <mergeCell ref="A128:B128"/>
    <mergeCell ref="A129:B129"/>
    <mergeCell ref="A130:B130"/>
    <mergeCell ref="A131:B131"/>
    <mergeCell ref="A275:K275"/>
    <mergeCell ref="A118:B118"/>
    <mergeCell ref="A119:B119"/>
    <mergeCell ref="A124:B124"/>
    <mergeCell ref="A125:B125"/>
    <mergeCell ref="C68:D68"/>
    <mergeCell ref="A69:B69"/>
    <mergeCell ref="C69:D69"/>
    <mergeCell ref="A70:B70"/>
    <mergeCell ref="C70:D70"/>
    <mergeCell ref="A72:B72"/>
    <mergeCell ref="A78:B78"/>
    <mergeCell ref="C78:D78"/>
    <mergeCell ref="A79:B79"/>
    <mergeCell ref="C79:D79"/>
    <mergeCell ref="A80:B80"/>
    <mergeCell ref="C80:D80"/>
    <mergeCell ref="A73:B73"/>
    <mergeCell ref="A74:B74"/>
    <mergeCell ref="A75:B75"/>
    <mergeCell ref="A76:B76"/>
    <mergeCell ref="A77:B77"/>
    <mergeCell ref="C174:D174"/>
    <mergeCell ref="A175:B175"/>
    <mergeCell ref="A280:B280"/>
    <mergeCell ref="C280:D280"/>
    <mergeCell ref="B282:J282"/>
    <mergeCell ref="B276:J276"/>
    <mergeCell ref="A277:B277"/>
    <mergeCell ref="C277:D277"/>
    <mergeCell ref="A278:B278"/>
    <mergeCell ref="C278:D278"/>
    <mergeCell ref="A279:B279"/>
    <mergeCell ref="C279:D279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64:B164"/>
    <mergeCell ref="C164:D164"/>
    <mergeCell ref="A63:B63"/>
    <mergeCell ref="C63:D63"/>
    <mergeCell ref="B147:J147"/>
    <mergeCell ref="A148:B148"/>
    <mergeCell ref="C148:D148"/>
    <mergeCell ref="A67:B67"/>
    <mergeCell ref="C67:D67"/>
    <mergeCell ref="A68:B68"/>
    <mergeCell ref="A64:B64"/>
    <mergeCell ref="C64:D64"/>
    <mergeCell ref="A65:B65"/>
    <mergeCell ref="C65:D65"/>
    <mergeCell ref="A66:B66"/>
    <mergeCell ref="C66:D66"/>
    <mergeCell ref="A123:B123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59:B59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7:B57"/>
    <mergeCell ref="C57:D57"/>
    <mergeCell ref="A51:B51"/>
    <mergeCell ref="C51:D51"/>
    <mergeCell ref="A53:B53"/>
    <mergeCell ref="C53:D53"/>
    <mergeCell ref="A54:B54"/>
    <mergeCell ref="C54:D54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29:B29"/>
    <mergeCell ref="C29:D29"/>
    <mergeCell ref="A31:B31"/>
    <mergeCell ref="C31:D31"/>
    <mergeCell ref="A32:B32"/>
    <mergeCell ref="C32:D32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1:K11"/>
    <mergeCell ref="B14:J14"/>
    <mergeCell ref="A15:B15"/>
    <mergeCell ref="C15:D15"/>
    <mergeCell ref="A16:B16"/>
    <mergeCell ref="C16:D16"/>
    <mergeCell ref="I4:J4"/>
    <mergeCell ref="I5:J5"/>
    <mergeCell ref="I6:J6"/>
    <mergeCell ref="I7:J7"/>
    <mergeCell ref="I8:J8"/>
    <mergeCell ref="A10:B10"/>
    <mergeCell ref="C10:D10"/>
    <mergeCell ref="A107:B107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C107:D107"/>
    <mergeCell ref="A150:B150"/>
    <mergeCell ref="C150:D150"/>
    <mergeCell ref="A151:B151"/>
    <mergeCell ref="C151:D151"/>
    <mergeCell ref="A158:B158"/>
    <mergeCell ref="C158:D158"/>
    <mergeCell ref="A159:B159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C159:D159"/>
    <mergeCell ref="A110:B110"/>
    <mergeCell ref="C110:D110"/>
    <mergeCell ref="A111:B111"/>
    <mergeCell ref="C111:D111"/>
    <mergeCell ref="A112:B112"/>
    <mergeCell ref="C112:D112"/>
    <mergeCell ref="A239:B239"/>
    <mergeCell ref="C239:D239"/>
    <mergeCell ref="A240:B240"/>
    <mergeCell ref="C240:D240"/>
    <mergeCell ref="A236:B236"/>
    <mergeCell ref="C236:D236"/>
    <mergeCell ref="A237:B237"/>
    <mergeCell ref="C128:D128"/>
    <mergeCell ref="C129:D129"/>
    <mergeCell ref="C130:D130"/>
    <mergeCell ref="C131:D131"/>
    <mergeCell ref="C132:D132"/>
    <mergeCell ref="C133:D133"/>
    <mergeCell ref="C134:D134"/>
    <mergeCell ref="A217:B217"/>
    <mergeCell ref="C217:D21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I288:J288"/>
    <mergeCell ref="C247:D247"/>
    <mergeCell ref="C248:D248"/>
    <mergeCell ref="C249:D249"/>
    <mergeCell ref="C250:D250"/>
    <mergeCell ref="C251:D251"/>
    <mergeCell ref="C252:D252"/>
    <mergeCell ref="C253:D253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41:B241"/>
    <mergeCell ref="C241:D241"/>
    <mergeCell ref="A233:B233"/>
    <mergeCell ref="C233:D233"/>
    <mergeCell ref="A234:B234"/>
    <mergeCell ref="C234:D234"/>
    <mergeCell ref="A235:B235"/>
    <mergeCell ref="C235:D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(SW) Brays Oaks-Network</vt:lpstr>
      <vt:lpstr>(SW) Brays Oaks-Cable</vt:lpstr>
      <vt:lpstr>(SE) Felix Fraga-2Network</vt:lpstr>
      <vt:lpstr>(SE) Felix Fraga-Cable</vt:lpstr>
      <vt:lpstr>SE-Student Life-Opt 2</vt:lpstr>
      <vt:lpstr>(SE) Eastside Student Life-Cabl</vt:lpstr>
      <vt:lpstr>(SE) East-Workforce-Network</vt:lpstr>
      <vt:lpstr>(SE) East Workforce-Cable</vt:lpstr>
      <vt:lpstr>(NE) Acres Homes-Network</vt:lpstr>
      <vt:lpstr>(NE) Acres Homes-Cable</vt:lpstr>
      <vt:lpstr>(NE) NL Central Plant</vt:lpstr>
      <vt:lpstr>(NE) NLCentral Plant-Cable</vt:lpstr>
      <vt:lpstr>(CE) South-Network</vt:lpstr>
      <vt:lpstr>(CE) South-Cable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julian.robinson</dc:creator>
  <cp:lastModifiedBy>Administrator</cp:lastModifiedBy>
  <cp:revision/>
  <dcterms:created xsi:type="dcterms:W3CDTF">2015-04-10T15:07:01Z</dcterms:created>
  <dcterms:modified xsi:type="dcterms:W3CDTF">2016-03-11T21:39:20Z</dcterms:modified>
</cp:coreProperties>
</file>